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tabRatio="601" activeTab="0"/>
  </bookViews>
  <sheets>
    <sheet name="PROTOKÓŁ" sheetId="1" r:id="rId1"/>
    <sheet name="TE" sheetId="2" r:id="rId2"/>
    <sheet name="TS" sheetId="3" r:id="rId3"/>
    <sheet name="TJ" sheetId="4" r:id="rId4"/>
    <sheet name="TM" sheetId="5" r:id="rId5"/>
    <sheet name="TD" sheetId="6" r:id="rId6"/>
    <sheet name="Stałe" sheetId="7" r:id="rId7"/>
    <sheet name="TP" sheetId="8" r:id="rId8"/>
    <sheet name="TN" sheetId="9" state="hidden" r:id="rId9"/>
  </sheets>
  <definedNames>
    <definedName name="_xlnm.Print_Area" localSheetId="5">'TD'!$A$1:$K$32</definedName>
    <definedName name="_xlnm.Print_Area" localSheetId="1">'TE'!$A:$P</definedName>
    <definedName name="_xlnm.Print_Area" localSheetId="3">'TJ'!$A:$P</definedName>
    <definedName name="_xlnm.Print_Area" localSheetId="2">'TS'!$A:$P</definedName>
    <definedName name="TDE1">'Stałe'!$J$2</definedName>
    <definedName name="TDE2">'Stałe'!$J$3</definedName>
    <definedName name="TDE3">'Stałe'!$J$4</definedName>
    <definedName name="TDE4">'Stałe'!$J$5</definedName>
    <definedName name="TEE1">'Stałe'!$B$2</definedName>
    <definedName name="TEE2">'Stałe'!$B$3</definedName>
    <definedName name="TEE3">'Stałe'!$B$4</definedName>
    <definedName name="TEE4">'Stałe'!$B$5</definedName>
    <definedName name="TJE1">'Stałe'!$F$2</definedName>
    <definedName name="TJE2">'Stałe'!$F$3</definedName>
    <definedName name="TJE3">'Stałe'!$F$4</definedName>
    <definedName name="TJE4">'Stałe'!$F$5</definedName>
    <definedName name="TME1">'Stałe'!$H$2</definedName>
    <definedName name="TME2">'Stałe'!$H$3</definedName>
    <definedName name="TME3">'Stałe'!$H$4</definedName>
    <definedName name="TME4">'Stałe'!$H$5</definedName>
    <definedName name="TPE1">'Stałe'!$L$2</definedName>
    <definedName name="TSE1">'Stałe'!$D$2</definedName>
    <definedName name="TSE2">'Stałe'!$D$3</definedName>
    <definedName name="TSE3">'Stałe'!$D$4</definedName>
    <definedName name="TSE4">'Stałe'!$D$5</definedName>
  </definedNames>
  <calcPr fullCalcOnLoad="1"/>
</workbook>
</file>

<file path=xl/sharedStrings.xml><?xml version="1.0" encoding="utf-8"?>
<sst xmlns="http://schemas.openxmlformats.org/spreadsheetml/2006/main" count="418" uniqueCount="166">
  <si>
    <t>Miejsce</t>
  </si>
  <si>
    <t>Imię i nazwisko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</si>
  <si>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</si>
  <si>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</si>
  <si>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</si>
  <si>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</si>
  <si>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</si>
  <si>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</si>
  <si>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</si>
  <si>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</si>
  <si>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</si>
  <si>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</si>
  <si>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</si>
  <si>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</si>
  <si>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</si>
  <si>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</si>
  <si>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</si>
  <si>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</si>
  <si>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</si>
  <si>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TM</t>
  </si>
  <si>
    <t>TD</t>
  </si>
  <si>
    <t>Klub</t>
  </si>
  <si>
    <t>TP</t>
  </si>
  <si>
    <t>punkty przeli-
czeniowe</t>
  </si>
  <si>
    <t>KIEROWNIK ZAWODÓW</t>
  </si>
  <si>
    <t>TN</t>
  </si>
  <si>
    <t>TE</t>
  </si>
  <si>
    <t>Barbara Gronwald
Szymon Kujawa</t>
  </si>
  <si>
    <t>Wiking Szczecin</t>
  </si>
  <si>
    <t>Sebastian Mazur
Denis Wąsowski</t>
  </si>
  <si>
    <t>Jakub Aleksiejuk
Patryk Adamczyk</t>
  </si>
  <si>
    <t>SKKT Wleń</t>
  </si>
  <si>
    <t>KTK Łapiguz Siedlęcin</t>
  </si>
  <si>
    <t>Joanna Andrzejewska
Iga Smoczyńska</t>
  </si>
  <si>
    <t>Bartłomiej Pieniążek
Patryk Bobera</t>
  </si>
  <si>
    <t>Magdalena Kaczmarczyk
Marta Drewniak</t>
  </si>
  <si>
    <t>Wojciech Fica
Szymon Madurski</t>
  </si>
  <si>
    <t>Sandra Velky
Angelika Rajczewska</t>
  </si>
  <si>
    <t>Bartosz Bednarek
Amanda Jasińska</t>
  </si>
  <si>
    <t>Gimnazjum Bolków</t>
  </si>
  <si>
    <t>Jacek Wekłyk
Przemysław Woźniak</t>
  </si>
  <si>
    <t>nkl</t>
  </si>
  <si>
    <t>Marcin Desput
Dawid Karmelita</t>
  </si>
  <si>
    <t>Paweł Idzik
Żaneta Idzik
Zuzanna Huryń
Kacper Czaja
Wiktoria Śpiewak</t>
  </si>
  <si>
    <t>PK</t>
  </si>
  <si>
    <t>Wiktor Czekański</t>
  </si>
  <si>
    <t>PROTOKÓŁ  KOŃCOWY</t>
  </si>
  <si>
    <r>
      <t xml:space="preserve">7.  WARUNKI ATMOSFERYCZNE: </t>
    </r>
    <r>
      <rPr>
        <sz val="12"/>
        <rFont val="Arial CE"/>
        <family val="2"/>
      </rPr>
      <t>zawody odbyły się przy dobrych warunkach atmosferycznych.</t>
    </r>
  </si>
  <si>
    <r>
      <t xml:space="preserve">8.  SĘDZIOWANIE I PUNKTACJA: </t>
    </r>
    <r>
      <rPr>
        <sz val="12"/>
        <rFont val="Arial CE"/>
        <family val="2"/>
      </rPr>
      <t>zgodnie z Zasadami Punktacji ZG PTTK.</t>
    </r>
  </si>
  <si>
    <t>9.  ZESPÓŁ ORGANIZATORÓW:</t>
  </si>
  <si>
    <t xml:space="preserve">     Sędzia Główny: Adam Rodziewicz</t>
  </si>
  <si>
    <t>SĘDZIA GŁÓWNY</t>
  </si>
  <si>
    <t>Adam Rodziewicz</t>
  </si>
  <si>
    <r>
      <t xml:space="preserve">2. ORGANIZATOR: </t>
    </r>
    <r>
      <rPr>
        <sz val="12"/>
        <rFont val="Arial CE"/>
        <family val="0"/>
      </rPr>
      <t>Oddział Międzyszkolny PTSM w Zgorzelcu</t>
    </r>
  </si>
  <si>
    <t xml:space="preserve">     Kierownik Zawodów: Urszula Białach</t>
  </si>
  <si>
    <r>
      <t xml:space="preserve">10. PROTESTY: </t>
    </r>
    <r>
      <rPr>
        <sz val="12"/>
        <rFont val="Arial CE"/>
        <family val="0"/>
      </rPr>
      <t>W trakcie imprezy nie wybrano komisji odwoławczej. Żadnych
     protestów nie zgłoszono.</t>
    </r>
  </si>
  <si>
    <t xml:space="preserve"> Urszula Białach</t>
  </si>
  <si>
    <t xml:space="preserve">     Z-ca Kierownika zawodów: Tadeusz Prawelski</t>
  </si>
  <si>
    <t>Nazwisko i Imię</t>
  </si>
  <si>
    <t>XVII Impreza na Orientację PTSM Zgorzelec o Puchar Burmistrza Miasta Zgorzelec</t>
  </si>
  <si>
    <r>
      <t>1. TERMIN  I  MIEJSCE:</t>
    </r>
    <r>
      <rPr>
        <sz val="12"/>
        <rFont val="Arial CE"/>
        <family val="2"/>
      </rPr>
      <t xml:space="preserve"> 20 września 2014 r. Zgorzelec</t>
    </r>
  </si>
  <si>
    <r>
      <t>4. ETAPY:</t>
    </r>
    <r>
      <rPr>
        <sz val="10"/>
        <rFont val="Arial CE"/>
        <family val="0"/>
      </rPr>
      <t xml:space="preserve"> 
    </t>
    </r>
    <r>
      <rPr>
        <sz val="12"/>
        <rFont val="Arial CE"/>
        <family val="0"/>
      </rPr>
      <t xml:space="preserve">Etap I kat. TE „Plus" Autor: Wojciech Mikołajczyk
    Etap II kat. TE „Układanka" Autor: Wojciech Mikołajczyk
    Etap I kat. TS „Miodzio" Autor: Wojciech Mikołajczyk
    Etap II kat. TS „Turów Mistrzem Polski 2014" Autor: Wojciech Mikołajczyk
    Etap I kat. TJ „Kątna-stonoga" Autor: Mateusz Waszkiewicz
    Etap II kat. TJ „Nieznane drogi" Autor: Amadeusz Drozd
    </t>
    </r>
    <r>
      <rPr>
        <sz val="12"/>
        <rFont val="Arial CE"/>
        <family val="2"/>
      </rPr>
      <t>Etap I kat. TM „Kólka" Autor: Amadeusz Drozd
    Etap II kat. TM „Geo-domino" Autor: Mateusz Waszkiewicz
    Etap I kat. TD „Mc'KWADraty" Autor: Amadeusz Drozd
    Etap II kat. TD „Ptaszek" Autor: Mateusz Waszkiewicz
    Kat. TP „Waszka" Autor: Mateusz Waszkiewicz</t>
    </r>
  </si>
  <si>
    <t xml:space="preserve">     Budowa tras: Wojciech Mikołajczyk, Mateusz Waszkiewicz i Amadeusz Drozd</t>
  </si>
  <si>
    <r>
      <t>3.  IMPREZA DOFINANSOWANA ZE ŚRODKÓW:</t>
    </r>
    <r>
      <rPr>
        <sz val="10"/>
        <rFont val="Arial CE"/>
        <family val="0"/>
      </rPr>
      <t xml:space="preserve">
</t>
    </r>
    <r>
      <rPr>
        <sz val="12"/>
        <rFont val="Arial CE"/>
        <family val="2"/>
      </rPr>
      <t>- Gminy Miejskiej Zgorzelec
- Powiatu Zgorzeleckiego
- Gminy Zgorzelec</t>
    </r>
  </si>
  <si>
    <t>Bolków</t>
  </si>
  <si>
    <t xml:space="preserve">Daszkiewicz Izabela  Madurska Zuzanna </t>
  </si>
  <si>
    <t>Fica Michał                 Kubacki Kacper</t>
  </si>
  <si>
    <t>Karmelita Dawid</t>
  </si>
  <si>
    <t>Desput Krzyszof 
Desput Janusz</t>
  </si>
  <si>
    <t>Desput Małgorzata
Komorniczak Joanna</t>
  </si>
  <si>
    <t>PTSM Lubań</t>
  </si>
  <si>
    <t>Wieszaczewski Jacek
Puternicka Joanna</t>
  </si>
  <si>
    <t>Sławiński Tadeusz 
Wittig Agnieszka</t>
  </si>
  <si>
    <t>Sławiński Henryk 
Goś Radosław</t>
  </si>
  <si>
    <t>Trubisz Zofia
Łabuz Janina</t>
  </si>
  <si>
    <t>INO - TOP Zgorzelec (Sulików)</t>
  </si>
  <si>
    <t xml:space="preserve">Brodniak Paweł 
Chachuła Bartłomiej </t>
  </si>
  <si>
    <t>Socha Patryk
Żółtowski Michał</t>
  </si>
  <si>
    <t xml:space="preserve">Olszewska Paulina 
Lubecka Martyna </t>
  </si>
  <si>
    <t>Borówka Karolina 
Bobrowska Agata</t>
  </si>
  <si>
    <t>Wojeciechowska Małgorzata 
Nikodem Piotr</t>
  </si>
  <si>
    <t>MKKT "TRAMP" Bogatynia</t>
  </si>
  <si>
    <t>MKKT "TRAMP" Bogatynia (G1)</t>
  </si>
  <si>
    <t>MKKT "TRAMP" Bogatynia (SP1)</t>
  </si>
  <si>
    <t>MKKT "TRAMP" Bogatynia (Opolno)</t>
  </si>
  <si>
    <t>Lipniak Łukasz 
Otulak Daniel</t>
  </si>
  <si>
    <t>Cisek Amadeusz</t>
  </si>
  <si>
    <t>Makarewicz Gabriela
Makarewicz Marcelina</t>
  </si>
  <si>
    <t>Ploch Emilian</t>
  </si>
  <si>
    <t>Ignatowicz Karol</t>
  </si>
  <si>
    <t>Sielicki Dawid</t>
  </si>
  <si>
    <t>Kras Kamil</t>
  </si>
  <si>
    <t>Krasnowski Wiktor
Dżaman Agata</t>
  </si>
  <si>
    <t>Kuchta Anna
Kurant Wiktoria</t>
  </si>
  <si>
    <t>Kuchta Aleksandra
Łabędź Martyna</t>
  </si>
  <si>
    <t>Tokarski Jakub 
Pitucha Karol 
Wyrwał Maksymilian</t>
  </si>
  <si>
    <t>Doroszczak Jakub
Lipowicz Wojciech</t>
  </si>
  <si>
    <t>Włodarczyk Mateusz
Zasadzki Bartosz</t>
  </si>
  <si>
    <t>Szatkowska Gabriela 
Amrogowicz Karolina
Alber Piotr</t>
  </si>
  <si>
    <t>Amrogowicz Kamil
Schodnik Miłosz
Ostrowski Karol</t>
  </si>
  <si>
    <t>Garlińska Nokola
Jasnosz Patrycja
Berej Mateusz</t>
  </si>
  <si>
    <t>Wesołowska Zuzanna
Hałuza Kornelia</t>
  </si>
  <si>
    <t>Michalczewska Julia
Juszczak Marcelina</t>
  </si>
  <si>
    <t>Białach Jakub
Warchoł Jan
Michalkiewicz Joanna</t>
  </si>
  <si>
    <t>Warchoł Teresa
Jakubowska Patrycja</t>
  </si>
  <si>
    <t>Rogacki Patryk
Pach Konrad</t>
  </si>
  <si>
    <t>MKKT "TRAMP" Bogatynia (SP3)</t>
  </si>
  <si>
    <t>Szelest Emilia
Szczecińska Joanna</t>
  </si>
  <si>
    <t>Chojnacka Agnieszka
Litwa Anna</t>
  </si>
  <si>
    <t>Lis Alicja
Ślązak Michał</t>
  </si>
  <si>
    <t>Iwanicki Kacper
Konieczny Bartosz</t>
  </si>
  <si>
    <t>MKKT "TRAMP" Bogatynia (G2)</t>
  </si>
  <si>
    <t>Lipowicz Małgorzata
Pawicka Agnieszka</t>
  </si>
  <si>
    <t>Leński Michał
Pawłowski Aleksander</t>
  </si>
  <si>
    <t>Frankowska Angelika</t>
  </si>
  <si>
    <t>Chincza Michał
Bojarun Klaudia</t>
  </si>
  <si>
    <t>Pawłowicz Katarzyna
Pitucha Katarzyna</t>
  </si>
  <si>
    <t>Medwedczuk Jakub
Więckowski Łukasz</t>
  </si>
  <si>
    <t>Orientop Wrocław</t>
  </si>
  <si>
    <t>KTK "Łapiguz" Siedlęcin</t>
  </si>
  <si>
    <t>INO - TOP PTSM Zgorzelec</t>
  </si>
  <si>
    <t>INO - TOP PTSM Zgorzelec (Sulików)</t>
  </si>
  <si>
    <t>INO - TOP PTSM Zgorzelec (Zawidów)</t>
  </si>
  <si>
    <t>Czerniawska Zuzanna
Sławińska Justyna</t>
  </si>
  <si>
    <t>Stefaniak Marcin</t>
  </si>
  <si>
    <t>Orientop Wrocław
Stowarzysze Warszawa</t>
  </si>
  <si>
    <t>Rynkiewicz Kamil
Brejwo Łukasz</t>
  </si>
  <si>
    <t>INO - TOP PTSM Zgorzelec (G1)</t>
  </si>
  <si>
    <t>Malinowski Michał
Michorczyk Emilia</t>
  </si>
  <si>
    <t>Jędruch Wiktoria
Garliński Dominik</t>
  </si>
  <si>
    <t>Adamczewski Maciej 
Makarek Gabriel</t>
  </si>
  <si>
    <t>MKKT "TRAMP" Bogatynia (G1/G2)</t>
  </si>
  <si>
    <t>Ogonowska Irena</t>
  </si>
  <si>
    <t xml:space="preserve">Sławińska Krystyna </t>
  </si>
  <si>
    <t>INO-TOP PTSM Zgorzelec (SP5)</t>
  </si>
  <si>
    <t>Maj Sandra</t>
  </si>
  <si>
    <t>Bogdańska Patrycja</t>
  </si>
  <si>
    <t>Kiźny Kamil</t>
  </si>
  <si>
    <t>Bury Krystian</t>
  </si>
  <si>
    <t>Zienkiewicz Szymon</t>
  </si>
  <si>
    <t>Petuszkow Michał</t>
  </si>
  <si>
    <t>Olczyk Kacper</t>
  </si>
  <si>
    <t>Bojsam Szymon</t>
  </si>
  <si>
    <t>Kowalew Adrian</t>
  </si>
  <si>
    <t>Burczyński Oskar</t>
  </si>
  <si>
    <t>Wilk-Dudek Iwona</t>
  </si>
  <si>
    <t>Ignyś Julia</t>
  </si>
  <si>
    <t>Szymańska Natalia</t>
  </si>
  <si>
    <t>Radziszewska Maja</t>
  </si>
  <si>
    <t>Gieradzka Alicja</t>
  </si>
  <si>
    <t>INO-TOP PTSM Zgorzelec (G1)</t>
  </si>
  <si>
    <t>Zdanowska Żaneta</t>
  </si>
  <si>
    <t>Floria Amelia</t>
  </si>
  <si>
    <t>Bogdańska Patrycja
Maj Sandra
Floria Amelia</t>
  </si>
  <si>
    <t>abs</t>
  </si>
  <si>
    <t>Ignatowicz Karol
Plach Emilian</t>
  </si>
  <si>
    <t>Kras Kamil
Sielicki Dawid</t>
  </si>
  <si>
    <t>Kowalew Adrian
Burczyński Oskar</t>
  </si>
  <si>
    <t>Kiźny Kamil
Bury Krystian
Bojsan Szymon</t>
  </si>
  <si>
    <t>Zdanowska Żaneta
Gieradzka Alicja</t>
  </si>
  <si>
    <t>Olczyk Kacper
Zienkiewicz Szymon
Petuszkow Michał</t>
  </si>
  <si>
    <t>Szymańska Natalia
Radziszewska Maja
Ignyś Julia</t>
  </si>
  <si>
    <t xml:space="preserve">     Sędziowanie: Wojciech Mikołajczyk, Mateusz Waszkiewicz, Amadeusz Drozd, 
     Radosław Onyszkiewicz, Ewa Łężny</t>
  </si>
  <si>
    <t xml:space="preserve">     Współpraca: Karolina Rachańska, Elżbieta Kopij</t>
  </si>
  <si>
    <r>
      <t xml:space="preserve">5.  KLASYFIKACJE:
     </t>
    </r>
    <r>
      <rPr>
        <sz val="12"/>
        <rFont val="Arial CE"/>
        <family val="2"/>
      </rPr>
      <t>W trakcie zawodów obowiązywała klasyfikacja zespołowa - suma pkt.   
     przeliczeniowych zespołów na poszczególnych etapach. Impreza była V rundą    
     Pucharu Dolnego Śląska w Marszach na Orientację 2014. Zgodnie z regulaminem 
     obowiązywała równiez klasyfikacja klubowa (suma punktów do Pucharu Dolnego
     Śląska w MnO zdobytych przez wszystkich startujących zawodników danego klubu). 
     W klasyfikacji tej zwyciężył MKKT "Tramp" Bogatynia (350 pkt), 
     II m-ce InO TOP Zgorzelec (217 pkt), III m-ce KTK "Łapiguz" Siedlęcin (213 pkt.), 
     IV m-ce PTSM Lubań (154 pkt.), V m-ce "Orientop" Wrocław (57 pkt.), 
     VI m-ce Bolków (44 pkt.), VII m-ce "Stowarzysze" Warszawa (27 pkt.).</t>
    </r>
  </si>
  <si>
    <r>
      <t>6.  UCZESTNICTWO</t>
    </r>
    <r>
      <rPr>
        <sz val="12"/>
        <rFont val="Arial CE"/>
        <family val="2"/>
      </rPr>
      <t>:
     Do zawodów zgłosiło się 129 uczestników. W zawodach wystartowało:
      5 zawodników w kat. TE, 6 zawodników w kat. TS, 5 zawodników w kat. TJ, 
     31 zawodników w kat. TM, 68 zawodników w kat. TD oraz 23 w kat. TP. 
     Razem wystartowało 138 zawodników.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</si>
</sst>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-F400]h:mm:ss\ AM/PM"/>
    <numFmt numFmtId="169" formatCode="0.000"/>
    <numFmt numFmtId="170" formatCode="0.0000"/>
    <numFmt numFmtId="171" formatCode="hh:mm:ss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9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0"/>
      <color indexed="8"/>
      <name val="Arial CE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5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2" fontId="1" fillId="18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 textRotation="90" wrapText="1"/>
    </xf>
    <xf numFmtId="2" fontId="4" fillId="15" borderId="10" xfId="0" applyNumberFormat="1" applyFont="1" applyFill="1" applyBorder="1" applyAlignment="1">
      <alignment horizontal="center" vertical="center" textRotation="90" wrapText="1"/>
    </xf>
    <xf numFmtId="49" fontId="4" fillId="15" borderId="0" xfId="0" applyNumberFormat="1" applyFont="1" applyFill="1" applyBorder="1" applyAlignment="1">
      <alignment horizontal="center" vertical="center" wrapText="1"/>
    </xf>
    <xf numFmtId="2" fontId="1" fillId="15" borderId="10" xfId="0" applyNumberFormat="1" applyFont="1" applyFill="1" applyBorder="1" applyAlignment="1">
      <alignment horizontal="centerContinuous" vertical="center" wrapText="1"/>
    </xf>
    <xf numFmtId="1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ill="1" applyAlignment="1">
      <alignment/>
    </xf>
    <xf numFmtId="1" fontId="0" fillId="1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Continuous" vertical="center" wrapText="1"/>
    </xf>
    <xf numFmtId="2" fontId="1" fillId="0" borderId="10" xfId="0" applyNumberFormat="1" applyFont="1" applyFill="1" applyBorder="1" applyAlignment="1">
      <alignment horizontal="centerContinuous"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2" fontId="1" fillId="18" borderId="12" xfId="0" applyNumberFormat="1" applyFont="1" applyFill="1" applyBorder="1" applyAlignment="1">
      <alignment horizontal="centerContinuous" vertical="center" wrapText="1"/>
    </xf>
    <xf numFmtId="2" fontId="1" fillId="18" borderId="13" xfId="0" applyNumberFormat="1" applyFont="1" applyFill="1" applyBorder="1" applyAlignment="1">
      <alignment horizontal="centerContinuous" vertical="center" wrapText="1"/>
    </xf>
    <xf numFmtId="49" fontId="4" fillId="18" borderId="14" xfId="0" applyNumberFormat="1" applyFont="1" applyFill="1" applyBorder="1" applyAlignment="1">
      <alignment horizontal="center" vertical="center" textRotation="90" wrapText="1"/>
    </xf>
    <xf numFmtId="2" fontId="4" fillId="18" borderId="14" xfId="0" applyNumberFormat="1" applyFont="1" applyFill="1" applyBorder="1" applyAlignment="1">
      <alignment horizontal="center" vertical="center" textRotation="90" wrapText="1"/>
    </xf>
    <xf numFmtId="49" fontId="4" fillId="18" borderId="15" xfId="0" applyNumberFormat="1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2" fontId="4" fillId="18" borderId="10" xfId="0" applyNumberFormat="1" applyFont="1" applyFill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8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14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2" fontId="1" fillId="15" borderId="11" xfId="0" applyNumberFormat="1" applyFont="1" applyFill="1" applyBorder="1" applyAlignment="1">
      <alignment horizontal="centerContinuous" vertical="center" wrapText="1"/>
    </xf>
    <xf numFmtId="49" fontId="4" fillId="15" borderId="11" xfId="0" applyNumberFormat="1" applyFont="1" applyFill="1" applyBorder="1" applyAlignment="1">
      <alignment horizontal="center" vertical="center" textRotation="90" wrapText="1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2" fontId="1" fillId="1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2" borderId="10" xfId="0" applyFill="1" applyBorder="1" applyAlignment="1">
      <alignment/>
    </xf>
    <xf numFmtId="49" fontId="4" fillId="18" borderId="16" xfId="0" applyNumberFormat="1" applyFont="1" applyFill="1" applyBorder="1" applyAlignment="1">
      <alignment horizontal="center" vertical="center" textRotation="90" wrapText="1"/>
    </xf>
    <xf numFmtId="2" fontId="4" fillId="18" borderId="16" xfId="0" applyNumberFormat="1" applyFont="1" applyFill="1" applyBorder="1" applyAlignment="1">
      <alignment horizontal="center" vertical="center" textRotation="90" wrapText="1"/>
    </xf>
    <xf numFmtId="49" fontId="4" fillId="18" borderId="17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1" fontId="0" fillId="0" borderId="10" xfId="0" applyNumberFormat="1" applyFont="1" applyBorder="1" applyAlignment="1" applyProtection="1">
      <alignment horizontal="right" vertical="center"/>
      <protection locked="0"/>
    </xf>
    <xf numFmtId="1" fontId="0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vertical="center" wrapText="1"/>
    </xf>
    <xf numFmtId="1" fontId="0" fillId="15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left" vertical="center"/>
    </xf>
    <xf numFmtId="1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 applyProtection="1">
      <alignment vertical="center" wrapText="1"/>
      <protection locked="0"/>
    </xf>
    <xf numFmtId="49" fontId="32" fillId="0" borderId="10" xfId="0" applyNumberFormat="1" applyFont="1" applyBorder="1" applyAlignment="1" applyProtection="1">
      <alignment horizontal="left" vertical="center" wrapText="1"/>
      <protection locked="0"/>
    </xf>
    <xf numFmtId="1" fontId="32" fillId="0" borderId="10" xfId="0" applyNumberFormat="1" applyFont="1" applyBorder="1" applyAlignment="1" applyProtection="1">
      <alignment horizontal="center" vertical="center" wrapText="1"/>
      <protection locked="0"/>
    </xf>
    <xf numFmtId="2" fontId="32" fillId="0" borderId="10" xfId="0" applyNumberFormat="1" applyFont="1" applyBorder="1" applyAlignment="1">
      <alignment horizontal="right" vertical="center" wrapText="1"/>
    </xf>
    <xf numFmtId="1" fontId="32" fillId="0" borderId="0" xfId="0" applyNumberFormat="1" applyFont="1" applyBorder="1" applyAlignment="1" applyProtection="1">
      <alignment horizontal="center" vertical="center" wrapText="1"/>
      <protection locked="0"/>
    </xf>
    <xf numFmtId="2" fontId="32" fillId="0" borderId="0" xfId="0" applyNumberFormat="1" applyFont="1" applyBorder="1" applyAlignment="1">
      <alignment horizontal="right" vertical="center" wrapText="1"/>
    </xf>
    <xf numFmtId="1" fontId="32" fillId="0" borderId="0" xfId="0" applyNumberFormat="1" applyFont="1" applyBorder="1" applyAlignment="1">
      <alignment horizontal="center" vertical="center" wrapText="1"/>
    </xf>
    <xf numFmtId="1" fontId="32" fillId="0" borderId="0" xfId="0" applyNumberFormat="1" applyFont="1" applyFill="1" applyBorder="1" applyAlignment="1">
      <alignment horizontal="center" vertical="center" wrapText="1"/>
    </xf>
    <xf numFmtId="0" fontId="0" fillId="18" borderId="18" xfId="0" applyFont="1" applyFill="1" applyBorder="1" applyAlignment="1">
      <alignment horizontal="center" vertical="center" wrapText="1"/>
    </xf>
    <xf numFmtId="0" fontId="0" fillId="18" borderId="19" xfId="0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0" fontId="0" fillId="18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3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49" fontId="4" fillId="18" borderId="20" xfId="0" applyNumberFormat="1" applyFont="1" applyFill="1" applyBorder="1" applyAlignment="1">
      <alignment horizontal="center" vertical="center" textRotation="90" wrapText="1"/>
    </xf>
    <xf numFmtId="0" fontId="0" fillId="18" borderId="21" xfId="0" applyFont="1" applyFill="1" applyBorder="1" applyAlignment="1">
      <alignment horizontal="center" vertical="center" wrapText="1"/>
    </xf>
    <xf numFmtId="49" fontId="4" fillId="18" borderId="22" xfId="0" applyNumberFormat="1" applyFont="1" applyFill="1" applyBorder="1" applyAlignment="1">
      <alignment horizontal="center" vertical="center" wrapText="1"/>
    </xf>
    <xf numFmtId="0" fontId="0" fillId="18" borderId="23" xfId="0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left" vertical="center" wrapText="1"/>
    </xf>
    <xf numFmtId="0" fontId="0" fillId="18" borderId="10" xfId="0" applyFill="1" applyBorder="1" applyAlignment="1">
      <alignment horizontal="left" vertical="center" wrapText="1"/>
    </xf>
    <xf numFmtId="2" fontId="1" fillId="18" borderId="24" xfId="0" applyNumberFormat="1" applyFont="1" applyFill="1" applyBorder="1" applyAlignment="1">
      <alignment horizontal="center" vertical="center" wrapText="1"/>
    </xf>
    <xf numFmtId="2" fontId="1" fillId="18" borderId="25" xfId="0" applyNumberFormat="1" applyFont="1" applyFill="1" applyBorder="1" applyAlignment="1">
      <alignment horizontal="center" vertical="center" wrapText="1"/>
    </xf>
    <xf numFmtId="2" fontId="1" fillId="18" borderId="11" xfId="0" applyNumberFormat="1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26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0" fillId="18" borderId="27" xfId="0" applyFill="1" applyBorder="1" applyAlignment="1">
      <alignment horizontal="center"/>
    </xf>
    <xf numFmtId="0" fontId="0" fillId="20" borderId="26" xfId="0" applyFill="1" applyBorder="1" applyAlignment="1">
      <alignment horizontal="center"/>
    </xf>
    <xf numFmtId="0" fontId="0" fillId="20" borderId="27" xfId="0" applyFill="1" applyBorder="1" applyAlignment="1">
      <alignment/>
    </xf>
    <xf numFmtId="0" fontId="0" fillId="21" borderId="26" xfId="0" applyFill="1" applyBorder="1" applyAlignment="1">
      <alignment horizontal="center"/>
    </xf>
    <xf numFmtId="0" fontId="0" fillId="21" borderId="27" xfId="0" applyFill="1" applyBorder="1" applyAlignment="1">
      <alignment horizontal="center"/>
    </xf>
    <xf numFmtId="49" fontId="4" fillId="18" borderId="16" xfId="0" applyNumberFormat="1" applyFont="1" applyFill="1" applyBorder="1" applyAlignment="1">
      <alignment horizontal="center" vertical="center" wrapText="1"/>
    </xf>
    <xf numFmtId="0" fontId="0" fillId="18" borderId="28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0">
      <selection activeCell="M16" sqref="M15:M16"/>
    </sheetView>
  </sheetViews>
  <sheetFormatPr defaultColWidth="9.00390625" defaultRowHeight="12.75"/>
  <cols>
    <col min="9" max="9" width="14.875" style="0" customWidth="1"/>
  </cols>
  <sheetData>
    <row r="1" spans="1:9" ht="41.25" customHeight="1">
      <c r="A1" s="144" t="s">
        <v>59</v>
      </c>
      <c r="B1" s="145"/>
      <c r="C1" s="145"/>
      <c r="D1" s="145"/>
      <c r="E1" s="145"/>
      <c r="F1" s="145"/>
      <c r="G1" s="145"/>
      <c r="H1" s="145"/>
      <c r="I1" s="145"/>
    </row>
    <row r="2" ht="0.75" customHeight="1">
      <c r="A2" s="64"/>
    </row>
    <row r="3" spans="1:9" ht="23.25" customHeight="1">
      <c r="A3" s="146" t="s">
        <v>46</v>
      </c>
      <c r="B3" s="146"/>
      <c r="C3" s="146"/>
      <c r="D3" s="146"/>
      <c r="E3" s="146"/>
      <c r="F3" s="146"/>
      <c r="G3" s="146"/>
      <c r="H3" s="146"/>
      <c r="I3" s="146"/>
    </row>
    <row r="4" ht="2.25" customHeight="1">
      <c r="A4" s="64"/>
    </row>
    <row r="5" spans="1:9" ht="19.5" customHeight="1">
      <c r="A5" s="141" t="s">
        <v>60</v>
      </c>
      <c r="B5" s="133"/>
      <c r="C5" s="133"/>
      <c r="D5" s="133"/>
      <c r="E5" s="133"/>
      <c r="F5" s="133"/>
      <c r="G5" s="133"/>
      <c r="H5" s="133"/>
      <c r="I5" s="133"/>
    </row>
    <row r="6" ht="2.25" customHeight="1"/>
    <row r="7" spans="1:9" ht="15.75">
      <c r="A7" s="141" t="s">
        <v>53</v>
      </c>
      <c r="B7" s="141"/>
      <c r="C7" s="141"/>
      <c r="D7" s="141"/>
      <c r="E7" s="141"/>
      <c r="F7" s="141"/>
      <c r="G7" s="141"/>
      <c r="H7" s="141"/>
      <c r="I7" s="141"/>
    </row>
    <row r="8" spans="1:9" ht="68.25" customHeight="1">
      <c r="A8" s="140" t="s">
        <v>63</v>
      </c>
      <c r="B8" s="133"/>
      <c r="C8" s="133"/>
      <c r="D8" s="133"/>
      <c r="E8" s="133"/>
      <c r="F8" s="133"/>
      <c r="G8" s="133"/>
      <c r="H8" s="133"/>
      <c r="I8" s="133"/>
    </row>
    <row r="9" spans="1:9" ht="182.25" customHeight="1">
      <c r="A9" s="140" t="s">
        <v>61</v>
      </c>
      <c r="B9" s="133"/>
      <c r="C9" s="133"/>
      <c r="D9" s="133"/>
      <c r="E9" s="133"/>
      <c r="F9" s="133"/>
      <c r="G9" s="133"/>
      <c r="H9" s="133"/>
      <c r="I9" s="133"/>
    </row>
    <row r="10" spans="1:9" ht="156.75" customHeight="1">
      <c r="A10" s="140" t="s">
        <v>164</v>
      </c>
      <c r="B10" s="141"/>
      <c r="C10" s="141"/>
      <c r="D10" s="141"/>
      <c r="E10" s="141"/>
      <c r="F10" s="141"/>
      <c r="G10" s="141"/>
      <c r="H10" s="141"/>
      <c r="I10" s="141"/>
    </row>
    <row r="11" spans="1:9" ht="1.5" customHeight="1">
      <c r="A11" s="95"/>
      <c r="B11" s="94"/>
      <c r="C11" s="94"/>
      <c r="D11" s="94"/>
      <c r="E11" s="94"/>
      <c r="F11" s="94"/>
      <c r="G11" s="94"/>
      <c r="H11" s="94"/>
      <c r="I11" s="94"/>
    </row>
    <row r="12" spans="1:9" ht="78.75" customHeight="1">
      <c r="A12" s="140" t="s">
        <v>165</v>
      </c>
      <c r="B12" s="142"/>
      <c r="C12" s="142"/>
      <c r="D12" s="142"/>
      <c r="E12" s="142"/>
      <c r="F12" s="142"/>
      <c r="G12" s="142"/>
      <c r="H12" s="142"/>
      <c r="I12" s="142"/>
    </row>
    <row r="13" spans="1:9" ht="34.5" customHeight="1">
      <c r="A13" s="140" t="s">
        <v>47</v>
      </c>
      <c r="B13" s="141"/>
      <c r="C13" s="141"/>
      <c r="D13" s="141"/>
      <c r="E13" s="141"/>
      <c r="F13" s="141"/>
      <c r="G13" s="141"/>
      <c r="H13" s="141"/>
      <c r="I13" s="141"/>
    </row>
    <row r="14" ht="2.25" customHeight="1"/>
    <row r="15" spans="1:9" ht="18.75" customHeight="1">
      <c r="A15" s="141" t="s">
        <v>48</v>
      </c>
      <c r="B15" s="142"/>
      <c r="C15" s="142"/>
      <c r="D15" s="142"/>
      <c r="E15" s="142"/>
      <c r="F15" s="142"/>
      <c r="G15" s="142"/>
      <c r="H15" s="142"/>
      <c r="I15" s="142"/>
    </row>
    <row r="16" spans="1:9" ht="15">
      <c r="A16" s="143" t="s">
        <v>49</v>
      </c>
      <c r="B16" s="143"/>
      <c r="C16" s="143"/>
      <c r="D16" s="143"/>
      <c r="E16" s="143"/>
      <c r="F16" s="143"/>
      <c r="G16" s="143"/>
      <c r="H16" s="143"/>
      <c r="I16" s="143"/>
    </row>
    <row r="17" spans="1:9" ht="15">
      <c r="A17" s="142" t="s">
        <v>54</v>
      </c>
      <c r="B17" s="133"/>
      <c r="C17" s="133"/>
      <c r="D17" s="133"/>
      <c r="E17" s="133"/>
      <c r="F17" s="133"/>
      <c r="G17" s="133"/>
      <c r="H17" s="133"/>
      <c r="I17" s="133"/>
    </row>
    <row r="18" spans="1:9" ht="15">
      <c r="A18" s="142" t="s">
        <v>50</v>
      </c>
      <c r="B18" s="133"/>
      <c r="C18" s="133"/>
      <c r="D18" s="133"/>
      <c r="E18" s="133"/>
      <c r="F18" s="133"/>
      <c r="G18" s="133"/>
      <c r="H18" s="133"/>
      <c r="I18" s="133"/>
    </row>
    <row r="19" spans="1:9" ht="15">
      <c r="A19" s="142" t="s">
        <v>57</v>
      </c>
      <c r="B19" s="133"/>
      <c r="C19" s="133"/>
      <c r="D19" s="133"/>
      <c r="E19" s="133"/>
      <c r="F19" s="133"/>
      <c r="G19" s="133"/>
      <c r="H19" s="133"/>
      <c r="I19" s="133"/>
    </row>
    <row r="20" spans="1:9" ht="17.25" customHeight="1">
      <c r="A20" s="132" t="s">
        <v>62</v>
      </c>
      <c r="B20" s="133"/>
      <c r="C20" s="133"/>
      <c r="D20" s="133"/>
      <c r="E20" s="133"/>
      <c r="F20" s="133"/>
      <c r="G20" s="133"/>
      <c r="H20" s="133"/>
      <c r="I20" s="133"/>
    </row>
    <row r="21" spans="1:9" ht="31.5" customHeight="1">
      <c r="A21" s="132" t="s">
        <v>162</v>
      </c>
      <c r="B21" s="133"/>
      <c r="C21" s="133"/>
      <c r="D21" s="133"/>
      <c r="E21" s="133"/>
      <c r="F21" s="133"/>
      <c r="G21" s="133"/>
      <c r="H21" s="133"/>
      <c r="I21" s="133"/>
    </row>
    <row r="22" spans="1:9" ht="16.5" customHeight="1">
      <c r="A22" s="132" t="s">
        <v>163</v>
      </c>
      <c r="B22" s="133"/>
      <c r="C22" s="133"/>
      <c r="D22" s="133"/>
      <c r="E22" s="133"/>
      <c r="F22" s="133"/>
      <c r="G22" s="133"/>
      <c r="H22" s="133"/>
      <c r="I22" s="133"/>
    </row>
    <row r="23" spans="1:9" ht="34.5" customHeight="1">
      <c r="A23" s="135" t="s">
        <v>55</v>
      </c>
      <c r="B23" s="136"/>
      <c r="C23" s="136"/>
      <c r="D23" s="136"/>
      <c r="E23" s="136"/>
      <c r="F23" s="136"/>
      <c r="G23" s="136"/>
      <c r="H23" s="136"/>
      <c r="I23" s="136"/>
    </row>
    <row r="24" spans="1:15" ht="48.75" customHeight="1" hidden="1">
      <c r="A24" s="139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</row>
    <row r="25" ht="2.25" customHeight="1" hidden="1">
      <c r="A25" s="63"/>
    </row>
    <row r="26" spans="1:15" ht="48" customHeight="1" hidden="1">
      <c r="A26" s="137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</row>
    <row r="27" ht="3" customHeight="1" hidden="1">
      <c r="A27" s="62"/>
    </row>
    <row r="28" spans="1:15" ht="30" customHeight="1" hidden="1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</row>
    <row r="29" ht="2.25" customHeight="1">
      <c r="A29" s="62"/>
    </row>
    <row r="30" spans="1:9" ht="32.25" customHeight="1">
      <c r="A30" s="134" t="s">
        <v>24</v>
      </c>
      <c r="B30" s="134"/>
      <c r="C30" s="134"/>
      <c r="D30" s="134"/>
      <c r="E30" s="96"/>
      <c r="F30" s="134" t="s">
        <v>51</v>
      </c>
      <c r="G30" s="134"/>
      <c r="H30" s="134"/>
      <c r="I30" s="134"/>
    </row>
    <row r="31" spans="1:9" ht="16.5" customHeight="1">
      <c r="A31" s="134" t="s">
        <v>56</v>
      </c>
      <c r="B31" s="134"/>
      <c r="C31" s="134"/>
      <c r="D31" s="134"/>
      <c r="E31" s="96"/>
      <c r="F31" s="134" t="s">
        <v>52</v>
      </c>
      <c r="G31" s="134"/>
      <c r="H31" s="134"/>
      <c r="I31" s="134"/>
    </row>
    <row r="32" ht="15.75">
      <c r="A32" s="61"/>
    </row>
  </sheetData>
  <sheetProtection/>
  <mergeCells count="25">
    <mergeCell ref="A8:I8"/>
    <mergeCell ref="A1:I1"/>
    <mergeCell ref="A5:I5"/>
    <mergeCell ref="A7:I7"/>
    <mergeCell ref="A3:I3"/>
    <mergeCell ref="A24:O24"/>
    <mergeCell ref="A9:I9"/>
    <mergeCell ref="A13:I13"/>
    <mergeCell ref="A15:I15"/>
    <mergeCell ref="A17:I17"/>
    <mergeCell ref="A16:I16"/>
    <mergeCell ref="A19:I19"/>
    <mergeCell ref="A10:I10"/>
    <mergeCell ref="A12:I12"/>
    <mergeCell ref="A18:I18"/>
    <mergeCell ref="A21:I21"/>
    <mergeCell ref="A31:D31"/>
    <mergeCell ref="F31:I31"/>
    <mergeCell ref="A20:I20"/>
    <mergeCell ref="A22:I22"/>
    <mergeCell ref="A23:I23"/>
    <mergeCell ref="A30:D30"/>
    <mergeCell ref="F30:I30"/>
    <mergeCell ref="A26:O26"/>
    <mergeCell ref="A28:O28"/>
  </mergeCells>
  <printOptions/>
  <pageMargins left="0.7480314960629921" right="0.7480314960629921" top="0.5118110236220472" bottom="0.6299212598425197" header="0.31496062992125984" footer="0.5118110236220472"/>
  <pageSetup fitToHeight="1" fitToWidth="1" horizontalDpi="300" verticalDpi="300" orientation="portrait" paperSize="9" scale="96" r:id="rId1"/>
  <headerFooter alignWithMargins="0">
    <oddHeader>&amp;CPROTOKÓŁ  KOŃCOWY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view="pageLayout" zoomScaleNormal="88" zoomScaleSheetLayoutView="75" workbookViewId="0" topLeftCell="A1">
      <selection activeCell="V3" sqref="V3:V5"/>
    </sheetView>
  </sheetViews>
  <sheetFormatPr defaultColWidth="9.00390625" defaultRowHeight="12.75"/>
  <cols>
    <col min="1" max="1" width="4.25390625" style="51" customWidth="1"/>
    <col min="2" max="2" width="19.875" style="52" customWidth="1"/>
    <col min="3" max="3" width="22.125" style="53" customWidth="1"/>
    <col min="4" max="4" width="6.625" style="49" customWidth="1"/>
    <col min="5" max="5" width="8.375" style="50" customWidth="1"/>
    <col min="6" max="6" width="3.625" style="51" customWidth="1"/>
    <col min="7" max="7" width="5.75390625" style="49" customWidth="1"/>
    <col min="8" max="8" width="8.25390625" style="50" customWidth="1"/>
    <col min="9" max="9" width="3.375" style="51" customWidth="1"/>
    <col min="10" max="10" width="8.625" style="50" customWidth="1"/>
    <col min="11" max="11" width="3.625" style="51" customWidth="1"/>
    <col min="12" max="12" width="7.375" style="49" hidden="1" customWidth="1"/>
    <col min="13" max="13" width="8.125" style="50" hidden="1" customWidth="1"/>
    <col min="14" max="14" width="3.625" style="51" hidden="1" customWidth="1"/>
    <col min="15" max="15" width="8.875" style="50" hidden="1" customWidth="1"/>
    <col min="16" max="16" width="3.625" style="51" hidden="1" customWidth="1"/>
    <col min="17" max="17" width="5.75390625" style="49" hidden="1" customWidth="1"/>
    <col min="18" max="18" width="8.125" style="50" hidden="1" customWidth="1"/>
    <col min="19" max="19" width="3.25390625" style="51" hidden="1" customWidth="1"/>
    <col min="20" max="20" width="8.125" style="50" hidden="1" customWidth="1"/>
    <col min="21" max="21" width="9.125" style="51" hidden="1" customWidth="1"/>
    <col min="22" max="16384" width="9.125" style="19" customWidth="1"/>
  </cols>
  <sheetData>
    <row r="1" spans="1:21" s="2" customFormat="1" ht="12.75">
      <c r="A1" s="147" t="s">
        <v>0</v>
      </c>
      <c r="B1" s="149" t="s">
        <v>58</v>
      </c>
      <c r="C1" s="149" t="s">
        <v>21</v>
      </c>
      <c r="D1" s="78" t="s">
        <v>9</v>
      </c>
      <c r="E1" s="32"/>
      <c r="F1" s="32"/>
      <c r="G1" s="32" t="s">
        <v>10</v>
      </c>
      <c r="H1" s="32"/>
      <c r="I1" s="32"/>
      <c r="J1" s="32" t="s">
        <v>14</v>
      </c>
      <c r="K1" s="32"/>
      <c r="L1" s="32" t="s">
        <v>12</v>
      </c>
      <c r="M1" s="32"/>
      <c r="N1" s="32"/>
      <c r="O1" s="32" t="s">
        <v>15</v>
      </c>
      <c r="P1" s="33"/>
      <c r="Q1" s="27" t="s">
        <v>11</v>
      </c>
      <c r="R1" s="28"/>
      <c r="S1" s="28"/>
      <c r="T1" s="28" t="s">
        <v>16</v>
      </c>
      <c r="U1" s="28"/>
    </row>
    <row r="2" spans="1:21" s="1" customFormat="1" ht="52.5" thickBot="1">
      <c r="A2" s="148"/>
      <c r="B2" s="150"/>
      <c r="C2" s="150"/>
      <c r="D2" s="34" t="s">
        <v>17</v>
      </c>
      <c r="E2" s="35" t="s">
        <v>18</v>
      </c>
      <c r="F2" s="34" t="s">
        <v>13</v>
      </c>
      <c r="G2" s="34" t="s">
        <v>17</v>
      </c>
      <c r="H2" s="35" t="s">
        <v>18</v>
      </c>
      <c r="I2" s="34" t="s">
        <v>13</v>
      </c>
      <c r="J2" s="35" t="s">
        <v>18</v>
      </c>
      <c r="K2" s="34" t="s">
        <v>13</v>
      </c>
      <c r="L2" s="34" t="s">
        <v>17</v>
      </c>
      <c r="M2" s="35" t="s">
        <v>18</v>
      </c>
      <c r="N2" s="34" t="s">
        <v>13</v>
      </c>
      <c r="O2" s="35" t="s">
        <v>18</v>
      </c>
      <c r="P2" s="36" t="s">
        <v>13</v>
      </c>
      <c r="Q2" s="29" t="s">
        <v>17</v>
      </c>
      <c r="R2" s="30" t="s">
        <v>18</v>
      </c>
      <c r="S2" s="31" t="s">
        <v>13</v>
      </c>
      <c r="T2" s="30" t="s">
        <v>18</v>
      </c>
      <c r="U2" s="31" t="s">
        <v>13</v>
      </c>
    </row>
    <row r="3" spans="1:21" ht="25.5">
      <c r="A3" s="18">
        <f aca="true" t="shared" si="0" ref="A3:A9">K3</f>
        <v>1</v>
      </c>
      <c r="B3" s="69" t="s">
        <v>71</v>
      </c>
      <c r="C3" s="48" t="s">
        <v>125</v>
      </c>
      <c r="D3" s="16">
        <v>0</v>
      </c>
      <c r="E3" s="17">
        <f aca="true" t="shared" si="1" ref="E3:E9">IF(D3&lt;&gt;"",IF(ISNUMBER(D3),MAX(1000/TEE1*(TEE1-D3+MIN(D$1:D$65536)),1),0),"")</f>
        <v>1000.0000000000001</v>
      </c>
      <c r="F3" s="18">
        <f aca="true" t="shared" si="2" ref="F3:F9">IF(E3&lt;&gt;"",RANK(E3,E$1:E$65536),"")</f>
        <v>1</v>
      </c>
      <c r="G3" s="16">
        <v>5</v>
      </c>
      <c r="H3" s="17">
        <f aca="true" t="shared" si="3" ref="H3:H9">IF(G3&lt;&gt;"",IF(ISNUMBER(G3),MAX(1000/TEE2*(TEE2-G3+MIN(G$1:G$65536)),1),0),"")</f>
        <v>997.7777777777778</v>
      </c>
      <c r="I3" s="18">
        <f aca="true" t="shared" si="4" ref="I3:I9">IF(H3&lt;&gt;"",RANK(H3,H$1:H$65536),"")</f>
        <v>2</v>
      </c>
      <c r="J3" s="17">
        <f aca="true" t="shared" si="5" ref="J3:J9">IF(H3&lt;&gt;"",E3+H3,"")</f>
        <v>1997.7777777777778</v>
      </c>
      <c r="K3" s="18">
        <f aca="true" t="shared" si="6" ref="K3:K9">IF(J3&lt;&gt;"",RANK(J3,J$1:J$65536),"")</f>
        <v>1</v>
      </c>
      <c r="L3" s="16"/>
      <c r="M3" s="17">
        <f aca="true" t="shared" si="7" ref="M3:M8">IF(L3&lt;&gt;"",IF(ISNUMBER(L3),MAX(1000/TEE3*(TEE3-L3+MIN(L$1:L$65536)),0),0),"")</f>
      </c>
      <c r="N3" s="18">
        <f aca="true" t="shared" si="8" ref="N3:N8">IF(M3&lt;&gt;"",RANK(M3,M$1:M$65536),"")</f>
      </c>
      <c r="O3" s="17">
        <f aca="true" t="shared" si="9" ref="O3:O8">IF(M3&lt;&gt;"",J3+M3,"")</f>
      </c>
      <c r="P3" s="18">
        <f aca="true" t="shared" si="10" ref="P3:P9">IF(O3&lt;&gt;"",RANK(O3,O$1:O$65536),"")</f>
      </c>
      <c r="Q3" s="16"/>
      <c r="R3" s="17"/>
      <c r="S3" s="18"/>
      <c r="T3" s="17"/>
      <c r="U3" s="18"/>
    </row>
    <row r="4" spans="1:21" ht="12.75">
      <c r="A4" s="18">
        <f t="shared" si="0"/>
        <v>2</v>
      </c>
      <c r="B4" s="48" t="s">
        <v>124</v>
      </c>
      <c r="C4" s="48" t="s">
        <v>118</v>
      </c>
      <c r="D4" s="16">
        <v>25</v>
      </c>
      <c r="E4" s="17">
        <f t="shared" si="1"/>
        <v>974.7474747474748</v>
      </c>
      <c r="F4" s="18">
        <f t="shared" si="2"/>
        <v>2</v>
      </c>
      <c r="G4" s="16">
        <v>3</v>
      </c>
      <c r="H4" s="17">
        <f t="shared" si="3"/>
        <v>1000</v>
      </c>
      <c r="I4" s="18">
        <f t="shared" si="4"/>
        <v>1</v>
      </c>
      <c r="J4" s="17">
        <f t="shared" si="5"/>
        <v>1974.7474747474748</v>
      </c>
      <c r="K4" s="18">
        <f t="shared" si="6"/>
        <v>2</v>
      </c>
      <c r="L4" s="26"/>
      <c r="M4" s="17">
        <f t="shared" si="7"/>
      </c>
      <c r="N4" s="18">
        <f t="shared" si="8"/>
      </c>
      <c r="O4" s="17">
        <f t="shared" si="9"/>
      </c>
      <c r="P4" s="18">
        <f t="shared" si="10"/>
      </c>
      <c r="Q4" s="17"/>
      <c r="R4" s="18"/>
      <c r="S4" s="17"/>
      <c r="T4" s="18"/>
      <c r="U4" s="98"/>
    </row>
    <row r="5" spans="1:21" ht="25.5" customHeight="1">
      <c r="A5" s="18">
        <f t="shared" si="0"/>
        <v>3</v>
      </c>
      <c r="B5" s="69" t="s">
        <v>72</v>
      </c>
      <c r="C5" s="69" t="s">
        <v>70</v>
      </c>
      <c r="D5" s="16">
        <v>245</v>
      </c>
      <c r="E5" s="17">
        <f t="shared" si="1"/>
        <v>752.5252525252525</v>
      </c>
      <c r="F5" s="18">
        <f t="shared" si="2"/>
        <v>3</v>
      </c>
      <c r="G5" s="16">
        <v>240</v>
      </c>
      <c r="H5" s="17">
        <f t="shared" si="3"/>
        <v>736.6666666666667</v>
      </c>
      <c r="I5" s="18">
        <f t="shared" si="4"/>
        <v>3</v>
      </c>
      <c r="J5" s="17">
        <f t="shared" si="5"/>
        <v>1489.1919191919192</v>
      </c>
      <c r="K5" s="18">
        <f t="shared" si="6"/>
        <v>3</v>
      </c>
      <c r="L5" s="16"/>
      <c r="M5" s="17">
        <f t="shared" si="7"/>
      </c>
      <c r="N5" s="18">
        <f t="shared" si="8"/>
      </c>
      <c r="O5" s="17">
        <f t="shared" si="9"/>
      </c>
      <c r="P5" s="18">
        <f t="shared" si="10"/>
      </c>
      <c r="Q5" s="17"/>
      <c r="R5" s="18"/>
      <c r="S5" s="17"/>
      <c r="T5" s="18"/>
      <c r="U5" s="98"/>
    </row>
    <row r="6" spans="1:21" ht="12.75" hidden="1">
      <c r="A6" s="18">
        <f t="shared" si="0"/>
      </c>
      <c r="B6" s="69"/>
      <c r="C6" s="69"/>
      <c r="D6" s="16"/>
      <c r="E6" s="17">
        <f t="shared" si="1"/>
      </c>
      <c r="F6" s="18">
        <f t="shared" si="2"/>
      </c>
      <c r="G6" s="16"/>
      <c r="H6" s="17">
        <f t="shared" si="3"/>
      </c>
      <c r="I6" s="18">
        <f t="shared" si="4"/>
      </c>
      <c r="J6" s="17">
        <f t="shared" si="5"/>
      </c>
      <c r="K6" s="18">
        <f t="shared" si="6"/>
      </c>
      <c r="L6" s="16"/>
      <c r="M6" s="17">
        <f t="shared" si="7"/>
      </c>
      <c r="N6" s="18">
        <f t="shared" si="8"/>
      </c>
      <c r="O6" s="17">
        <f t="shared" si="9"/>
      </c>
      <c r="P6" s="18">
        <f t="shared" si="10"/>
      </c>
      <c r="R6" s="50">
        <f>IF(Q6&lt;&gt;"",IF(ISNUMBER(Q6),MAX(1000/TSE4*(TSE4-Q6+MIN(Q:Q)),0),0),"")</f>
      </c>
      <c r="S6" s="51">
        <f>IF(R6&lt;&gt;"",RANK(R6,R:R),"")</f>
      </c>
      <c r="T6" s="50">
        <f>IF(R6&lt;&gt;"",O6+R6,"")</f>
      </c>
      <c r="U6" s="51">
        <f>IF(T6&lt;&gt;"",RANK(T6,T:T),"")</f>
      </c>
    </row>
    <row r="7" spans="1:16" ht="12.75" hidden="1">
      <c r="A7" s="18">
        <f t="shared" si="0"/>
      </c>
      <c r="B7" s="69"/>
      <c r="C7" s="69"/>
      <c r="D7" s="16"/>
      <c r="E7" s="17">
        <f t="shared" si="1"/>
      </c>
      <c r="F7" s="18">
        <f t="shared" si="2"/>
      </c>
      <c r="G7" s="16"/>
      <c r="H7" s="17">
        <f t="shared" si="3"/>
      </c>
      <c r="I7" s="18">
        <f t="shared" si="4"/>
      </c>
      <c r="J7" s="17">
        <f t="shared" si="5"/>
      </c>
      <c r="K7" s="18">
        <f t="shared" si="6"/>
      </c>
      <c r="L7" s="26"/>
      <c r="M7" s="17">
        <f t="shared" si="7"/>
      </c>
      <c r="N7" s="18">
        <f t="shared" si="8"/>
      </c>
      <c r="O7" s="17">
        <f t="shared" si="9"/>
      </c>
      <c r="P7" s="18">
        <f t="shared" si="10"/>
      </c>
    </row>
    <row r="8" spans="1:16" ht="12.75" hidden="1">
      <c r="A8" s="18">
        <f t="shared" si="0"/>
      </c>
      <c r="B8" s="69"/>
      <c r="C8" s="69"/>
      <c r="D8" s="16"/>
      <c r="E8" s="17">
        <f t="shared" si="1"/>
      </c>
      <c r="F8" s="18">
        <f t="shared" si="2"/>
      </c>
      <c r="G8" s="16"/>
      <c r="H8" s="17">
        <f t="shared" si="3"/>
      </c>
      <c r="I8" s="18">
        <f t="shared" si="4"/>
      </c>
      <c r="J8" s="17">
        <f t="shared" si="5"/>
      </c>
      <c r="K8" s="18">
        <f t="shared" si="6"/>
      </c>
      <c r="L8" s="16"/>
      <c r="M8" s="17">
        <f t="shared" si="7"/>
      </c>
      <c r="N8" s="18">
        <f t="shared" si="8"/>
      </c>
      <c r="O8" s="17">
        <f t="shared" si="9"/>
      </c>
      <c r="P8" s="18">
        <f t="shared" si="10"/>
      </c>
    </row>
    <row r="9" spans="1:16" ht="12.75" hidden="1">
      <c r="A9" s="18">
        <f t="shared" si="0"/>
      </c>
      <c r="B9" s="48"/>
      <c r="C9" s="48"/>
      <c r="D9" s="16"/>
      <c r="E9" s="17">
        <f t="shared" si="1"/>
      </c>
      <c r="F9" s="18">
        <f t="shared" si="2"/>
      </c>
      <c r="G9" s="16"/>
      <c r="H9" s="17">
        <f t="shared" si="3"/>
      </c>
      <c r="I9" s="18">
        <f t="shared" si="4"/>
      </c>
      <c r="J9" s="17">
        <f t="shared" si="5"/>
      </c>
      <c r="K9" s="18">
        <f t="shared" si="6"/>
      </c>
      <c r="L9" s="16"/>
      <c r="M9" s="17"/>
      <c r="N9" s="18"/>
      <c r="O9" s="17"/>
      <c r="P9" s="18">
        <f t="shared" si="10"/>
      </c>
    </row>
    <row r="10" ht="12.75">
      <c r="C10" s="52"/>
    </row>
    <row r="11" ht="12.75">
      <c r="C11" s="52"/>
    </row>
    <row r="12" ht="12.75">
      <c r="C12" s="52"/>
    </row>
    <row r="13" ht="12.75">
      <c r="C13" s="52"/>
    </row>
    <row r="14" ht="12.75">
      <c r="C14" s="52"/>
    </row>
    <row r="15" spans="1:3" ht="12.75">
      <c r="A15" s="49"/>
      <c r="B15" s="50"/>
      <c r="C15" s="51"/>
    </row>
    <row r="16" spans="1:3" ht="12.75">
      <c r="A16" s="49"/>
      <c r="B16" s="50"/>
      <c r="C16" s="51"/>
    </row>
    <row r="17" spans="1:3" ht="12.75">
      <c r="A17" s="49"/>
      <c r="B17" s="50"/>
      <c r="C17" s="51"/>
    </row>
    <row r="18" spans="1:3" ht="12.75">
      <c r="A18" s="49"/>
      <c r="B18" s="50"/>
      <c r="C18" s="51"/>
    </row>
    <row r="19" ht="12.75">
      <c r="C19" s="52"/>
    </row>
    <row r="20" ht="12.75">
      <c r="C20" s="52"/>
    </row>
    <row r="21" ht="12.75">
      <c r="C21" s="52"/>
    </row>
    <row r="22" ht="12.75">
      <c r="C22" s="52"/>
    </row>
    <row r="23" ht="12.75">
      <c r="C23" s="52"/>
    </row>
    <row r="24" ht="12.75">
      <c r="C24" s="52"/>
    </row>
    <row r="26" ht="12.75">
      <c r="H26" s="49"/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75" bottom="0.3937007874015748" header="0.35433070866141736" footer="0"/>
  <pageSetup fitToHeight="2" horizontalDpi="300" verticalDpi="300" orientation="portrait" paperSize="9" r:id="rId1"/>
  <headerFooter alignWithMargins="0">
    <oddHeader>&amp;CXVII InO PTSM Zgorzelec 2014
Kategoria 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view="pageLayout" zoomScaleNormal="88" zoomScaleSheetLayoutView="75" workbookViewId="0" topLeftCell="A1">
      <selection activeCell="G11" sqref="G11"/>
    </sheetView>
  </sheetViews>
  <sheetFormatPr defaultColWidth="9.00390625" defaultRowHeight="12.75"/>
  <cols>
    <col min="1" max="1" width="4.125" style="51" customWidth="1"/>
    <col min="2" max="2" width="21.125" style="52" customWidth="1"/>
    <col min="3" max="3" width="21.375" style="53" customWidth="1"/>
    <col min="4" max="4" width="6.75390625" style="49" customWidth="1"/>
    <col min="5" max="5" width="8.375" style="50" customWidth="1"/>
    <col min="6" max="6" width="3.625" style="51" customWidth="1"/>
    <col min="7" max="7" width="5.25390625" style="49" customWidth="1"/>
    <col min="8" max="8" width="8.25390625" style="50" customWidth="1"/>
    <col min="9" max="9" width="3.375" style="51" customWidth="1"/>
    <col min="10" max="10" width="8.625" style="50" customWidth="1"/>
    <col min="11" max="11" width="3.625" style="51" customWidth="1"/>
    <col min="12" max="12" width="8.625" style="49" hidden="1" customWidth="1"/>
    <col min="13" max="13" width="8.125" style="50" hidden="1" customWidth="1"/>
    <col min="14" max="14" width="3.625" style="51" hidden="1" customWidth="1"/>
    <col min="15" max="15" width="8.875" style="50" hidden="1" customWidth="1"/>
    <col min="16" max="16" width="3.625" style="51" hidden="1" customWidth="1"/>
    <col min="17" max="17" width="5.75390625" style="49" hidden="1" customWidth="1"/>
    <col min="18" max="18" width="8.125" style="50" hidden="1" customWidth="1"/>
    <col min="19" max="19" width="3.25390625" style="51" hidden="1" customWidth="1"/>
    <col min="20" max="20" width="8.125" style="50" hidden="1" customWidth="1"/>
    <col min="21" max="21" width="9.125" style="51" hidden="1" customWidth="1"/>
    <col min="22" max="16384" width="9.125" style="19" customWidth="1"/>
  </cols>
  <sheetData>
    <row r="1" spans="1:21" s="2" customFormat="1" ht="12.75">
      <c r="A1" s="147" t="s">
        <v>0</v>
      </c>
      <c r="B1" s="149" t="s">
        <v>58</v>
      </c>
      <c r="C1" s="149" t="s">
        <v>21</v>
      </c>
      <c r="D1" s="78" t="s">
        <v>9</v>
      </c>
      <c r="E1" s="32"/>
      <c r="F1" s="32"/>
      <c r="G1" s="32" t="s">
        <v>10</v>
      </c>
      <c r="H1" s="32"/>
      <c r="I1" s="32"/>
      <c r="J1" s="32" t="s">
        <v>14</v>
      </c>
      <c r="K1" s="32"/>
      <c r="L1" s="32" t="s">
        <v>12</v>
      </c>
      <c r="M1" s="32"/>
      <c r="N1" s="32"/>
      <c r="O1" s="32" t="s">
        <v>15</v>
      </c>
      <c r="P1" s="33"/>
      <c r="Q1" s="27" t="s">
        <v>11</v>
      </c>
      <c r="R1" s="28"/>
      <c r="S1" s="28"/>
      <c r="T1" s="28" t="s">
        <v>16</v>
      </c>
      <c r="U1" s="28"/>
    </row>
    <row r="2" spans="1:21" s="1" customFormat="1" ht="51.75">
      <c r="A2" s="118"/>
      <c r="B2" s="119"/>
      <c r="C2" s="119"/>
      <c r="D2" s="83" t="s">
        <v>17</v>
      </c>
      <c r="E2" s="84" t="s">
        <v>18</v>
      </c>
      <c r="F2" s="83" t="s">
        <v>13</v>
      </c>
      <c r="G2" s="83" t="s">
        <v>17</v>
      </c>
      <c r="H2" s="84" t="s">
        <v>18</v>
      </c>
      <c r="I2" s="83" t="s">
        <v>13</v>
      </c>
      <c r="J2" s="84" t="s">
        <v>18</v>
      </c>
      <c r="K2" s="83" t="s">
        <v>13</v>
      </c>
      <c r="L2" s="83" t="s">
        <v>17</v>
      </c>
      <c r="M2" s="84" t="s">
        <v>18</v>
      </c>
      <c r="N2" s="83" t="s">
        <v>13</v>
      </c>
      <c r="O2" s="84" t="s">
        <v>18</v>
      </c>
      <c r="P2" s="85" t="s">
        <v>13</v>
      </c>
      <c r="Q2" s="29" t="s">
        <v>17</v>
      </c>
      <c r="R2" s="30" t="s">
        <v>18</v>
      </c>
      <c r="S2" s="31" t="s">
        <v>13</v>
      </c>
      <c r="T2" s="30" t="s">
        <v>18</v>
      </c>
      <c r="U2" s="31" t="s">
        <v>13</v>
      </c>
    </row>
    <row r="3" spans="1:21" ht="33" customHeight="1">
      <c r="A3" s="18">
        <f aca="true" t="shared" si="0" ref="A3:A10">K3</f>
        <v>1</v>
      </c>
      <c r="B3" s="48" t="s">
        <v>68</v>
      </c>
      <c r="C3" s="69" t="s">
        <v>119</v>
      </c>
      <c r="D3" s="18">
        <v>50</v>
      </c>
      <c r="E3" s="17">
        <f aca="true" t="shared" si="1" ref="E3:E10">IF(D3&lt;&gt;"",IF(ISNUMBER(D3),MAX(1000/TSE1*(TSE1-D3+MIN(D$1:D$65536)),1),0),"")</f>
        <v>1000</v>
      </c>
      <c r="F3" s="18">
        <f aca="true" t="shared" si="2" ref="F3:F10">IF(E3&lt;&gt;"",RANK(E3,E$1:E$65536),"")</f>
        <v>1</v>
      </c>
      <c r="G3" s="16">
        <v>25</v>
      </c>
      <c r="H3" s="17">
        <f aca="true" t="shared" si="3" ref="H3:H10">IF(G3&lt;&gt;"",IF(ISNUMBER(G3),MAX(1000/TSE2*(TSE2-G3+MIN(G$1:G$65536)),1),0),"")</f>
        <v>1000.0000000000001</v>
      </c>
      <c r="I3" s="18">
        <f aca="true" t="shared" si="4" ref="I3:I10">IF(H3&lt;&gt;"",RANK(H3,H$1:H$65536),"")</f>
        <v>1</v>
      </c>
      <c r="J3" s="17">
        <f aca="true" t="shared" si="5" ref="J3:J10">IF(H3&lt;&gt;"",E3+H3,"")</f>
        <v>2000</v>
      </c>
      <c r="K3" s="18">
        <f aca="true" t="shared" si="6" ref="K3:K10">IF(J3&lt;&gt;"",RANK(J3,J$1:J$65536),"")</f>
        <v>1</v>
      </c>
      <c r="L3" s="18"/>
      <c r="M3" s="17">
        <f aca="true" t="shared" si="7" ref="M3:M10">IF(L3&lt;&gt;"",IF(ISNUMBER(L3),MAX(1000/TSE3*(TSE3-L3+MIN(L$1:L$65536)),0),0),"")</f>
      </c>
      <c r="N3" s="18">
        <f aca="true" t="shared" si="8" ref="N3:N10">IF(M3&lt;&gt;"",RANK(M3,M$1:M$65536),"")</f>
      </c>
      <c r="O3" s="17">
        <f aca="true" t="shared" si="9" ref="O3:O10">IF(M3&lt;&gt;"",J3+M3,"")</f>
      </c>
      <c r="P3" s="18">
        <f aca="true" t="shared" si="10" ref="P3:P10">IF(O3&lt;&gt;"",RANK(O3,O$1:O$65536),"")</f>
      </c>
      <c r="Q3" s="16"/>
      <c r="R3" s="17"/>
      <c r="S3" s="18"/>
      <c r="T3" s="17"/>
      <c r="U3" s="18"/>
    </row>
    <row r="4" spans="1:21" ht="25.5" customHeight="1">
      <c r="A4" s="18">
        <f t="shared" si="0"/>
        <v>2</v>
      </c>
      <c r="B4" s="48" t="s">
        <v>73</v>
      </c>
      <c r="C4" s="48" t="s">
        <v>70</v>
      </c>
      <c r="D4" s="16">
        <v>191</v>
      </c>
      <c r="E4" s="17">
        <f t="shared" si="1"/>
        <v>869.4444444444445</v>
      </c>
      <c r="F4" s="18">
        <f t="shared" si="2"/>
        <v>2</v>
      </c>
      <c r="G4" s="16">
        <v>435</v>
      </c>
      <c r="H4" s="17">
        <f t="shared" si="3"/>
        <v>585.8585858585859</v>
      </c>
      <c r="I4" s="18">
        <f t="shared" si="4"/>
        <v>2</v>
      </c>
      <c r="J4" s="17">
        <f t="shared" si="5"/>
        <v>1455.3030303030305</v>
      </c>
      <c r="K4" s="18">
        <f t="shared" si="6"/>
        <v>2</v>
      </c>
      <c r="L4" s="26"/>
      <c r="M4" s="17">
        <f t="shared" si="7"/>
      </c>
      <c r="N4" s="18">
        <f t="shared" si="8"/>
      </c>
      <c r="O4" s="17">
        <f t="shared" si="9"/>
      </c>
      <c r="P4" s="18">
        <f t="shared" si="10"/>
      </c>
      <c r="Q4" s="16"/>
      <c r="R4" s="17"/>
      <c r="S4" s="18"/>
      <c r="T4" s="17"/>
      <c r="U4" s="18"/>
    </row>
    <row r="5" spans="1:21" ht="25.5">
      <c r="A5" s="18">
        <f t="shared" si="0"/>
        <v>3</v>
      </c>
      <c r="B5" s="48" t="s">
        <v>74</v>
      </c>
      <c r="C5" s="69" t="s">
        <v>70</v>
      </c>
      <c r="D5" s="16">
        <v>770</v>
      </c>
      <c r="E5" s="17">
        <f t="shared" si="1"/>
        <v>333.3333333333333</v>
      </c>
      <c r="F5" s="18">
        <f t="shared" si="2"/>
        <v>3</v>
      </c>
      <c r="G5" s="16">
        <v>585</v>
      </c>
      <c r="H5" s="17">
        <f t="shared" si="3"/>
        <v>434.34343434343435</v>
      </c>
      <c r="I5" s="18">
        <f t="shared" si="4"/>
        <v>3</v>
      </c>
      <c r="J5" s="17">
        <f t="shared" si="5"/>
        <v>767.6767676767677</v>
      </c>
      <c r="K5" s="18">
        <f t="shared" si="6"/>
        <v>3</v>
      </c>
      <c r="L5" s="16"/>
      <c r="M5" s="17">
        <f t="shared" si="7"/>
      </c>
      <c r="N5" s="18">
        <f t="shared" si="8"/>
      </c>
      <c r="O5" s="17">
        <f t="shared" si="9"/>
      </c>
      <c r="P5" s="18">
        <f t="shared" si="10"/>
      </c>
      <c r="Q5" s="16"/>
      <c r="R5" s="17"/>
      <c r="S5" s="18"/>
      <c r="T5" s="17"/>
      <c r="U5" s="18"/>
    </row>
    <row r="6" spans="1:21" s="117" customFormat="1" ht="25.5" customHeight="1" hidden="1">
      <c r="A6" s="109">
        <f t="shared" si="0"/>
      </c>
      <c r="B6" s="110"/>
      <c r="C6" s="111"/>
      <c r="D6" s="112"/>
      <c r="E6" s="113">
        <f t="shared" si="1"/>
      </c>
      <c r="F6" s="109">
        <f t="shared" si="2"/>
      </c>
      <c r="G6" s="112"/>
      <c r="H6" s="113">
        <f t="shared" si="3"/>
      </c>
      <c r="I6" s="109">
        <f t="shared" si="4"/>
      </c>
      <c r="J6" s="113">
        <f t="shared" si="5"/>
      </c>
      <c r="K6" s="109">
        <f t="shared" si="6"/>
      </c>
      <c r="L6" s="112"/>
      <c r="M6" s="113">
        <f t="shared" si="7"/>
      </c>
      <c r="N6" s="109">
        <f t="shared" si="8"/>
      </c>
      <c r="O6" s="113">
        <f t="shared" si="9"/>
      </c>
      <c r="P6" s="109">
        <f t="shared" si="10"/>
      </c>
      <c r="Q6" s="114"/>
      <c r="R6" s="115"/>
      <c r="S6" s="116"/>
      <c r="T6" s="115"/>
      <c r="U6" s="116"/>
    </row>
    <row r="7" spans="1:16" ht="31.5" customHeight="1" hidden="1">
      <c r="A7" s="18">
        <f t="shared" si="0"/>
      </c>
      <c r="B7" s="48"/>
      <c r="C7" s="48"/>
      <c r="D7" s="16"/>
      <c r="E7" s="17">
        <f t="shared" si="1"/>
      </c>
      <c r="F7" s="18">
        <f t="shared" si="2"/>
      </c>
      <c r="G7" s="16"/>
      <c r="H7" s="17">
        <f t="shared" si="3"/>
      </c>
      <c r="I7" s="18">
        <f t="shared" si="4"/>
      </c>
      <c r="J7" s="17">
        <f t="shared" si="5"/>
      </c>
      <c r="K7" s="18">
        <f t="shared" si="6"/>
      </c>
      <c r="L7" s="16"/>
      <c r="M7" s="17">
        <f t="shared" si="7"/>
      </c>
      <c r="N7" s="18">
        <f t="shared" si="8"/>
      </c>
      <c r="O7" s="17">
        <f t="shared" si="9"/>
      </c>
      <c r="P7" s="18">
        <f t="shared" si="10"/>
      </c>
    </row>
    <row r="8" spans="1:21" ht="25.5" customHeight="1" hidden="1">
      <c r="A8" s="18">
        <f t="shared" si="0"/>
      </c>
      <c r="B8" s="48"/>
      <c r="C8" s="69"/>
      <c r="D8" s="16"/>
      <c r="E8" s="17">
        <f t="shared" si="1"/>
      </c>
      <c r="F8" s="18">
        <f t="shared" si="2"/>
      </c>
      <c r="G8" s="16"/>
      <c r="H8" s="17">
        <f t="shared" si="3"/>
      </c>
      <c r="I8" s="18">
        <f t="shared" si="4"/>
      </c>
      <c r="J8" s="17">
        <f t="shared" si="5"/>
      </c>
      <c r="K8" s="18">
        <f t="shared" si="6"/>
      </c>
      <c r="L8" s="16"/>
      <c r="M8" s="17">
        <f t="shared" si="7"/>
      </c>
      <c r="N8" s="18">
        <f t="shared" si="8"/>
      </c>
      <c r="O8" s="17">
        <f t="shared" si="9"/>
      </c>
      <c r="P8" s="18">
        <f t="shared" si="10"/>
      </c>
      <c r="Q8" s="50"/>
      <c r="R8" s="51"/>
      <c r="S8" s="50"/>
      <c r="T8" s="51"/>
      <c r="U8" s="19"/>
    </row>
    <row r="9" spans="1:21" ht="12.75" hidden="1">
      <c r="A9" s="18">
        <f t="shared" si="0"/>
      </c>
      <c r="B9" s="69"/>
      <c r="C9" s="69"/>
      <c r="D9" s="16"/>
      <c r="E9" s="17">
        <f t="shared" si="1"/>
      </c>
      <c r="F9" s="18">
        <f t="shared" si="2"/>
      </c>
      <c r="G9" s="16"/>
      <c r="H9" s="17">
        <f t="shared" si="3"/>
      </c>
      <c r="I9" s="18">
        <f t="shared" si="4"/>
      </c>
      <c r="J9" s="17">
        <f t="shared" si="5"/>
      </c>
      <c r="K9" s="18">
        <f t="shared" si="6"/>
      </c>
      <c r="L9" s="16"/>
      <c r="M9" s="17">
        <f t="shared" si="7"/>
      </c>
      <c r="N9" s="18">
        <f t="shared" si="8"/>
      </c>
      <c r="O9" s="17">
        <f t="shared" si="9"/>
      </c>
      <c r="P9" s="18">
        <f t="shared" si="10"/>
      </c>
      <c r="Q9" s="50"/>
      <c r="R9" s="51"/>
      <c r="S9" s="50"/>
      <c r="T9" s="51"/>
      <c r="U9" s="19"/>
    </row>
    <row r="10" spans="1:16" ht="25.5" customHeight="1" hidden="1">
      <c r="A10" s="18">
        <f t="shared" si="0"/>
      </c>
      <c r="B10" s="48"/>
      <c r="C10" s="69"/>
      <c r="D10" s="16"/>
      <c r="E10" s="17">
        <f t="shared" si="1"/>
      </c>
      <c r="F10" s="18">
        <f t="shared" si="2"/>
      </c>
      <c r="G10" s="16"/>
      <c r="H10" s="17">
        <f t="shared" si="3"/>
      </c>
      <c r="I10" s="18">
        <f t="shared" si="4"/>
      </c>
      <c r="J10" s="17">
        <f t="shared" si="5"/>
      </c>
      <c r="K10" s="18">
        <f t="shared" si="6"/>
      </c>
      <c r="L10" s="16"/>
      <c r="M10" s="17">
        <f t="shared" si="7"/>
      </c>
      <c r="N10" s="18">
        <f t="shared" si="8"/>
      </c>
      <c r="O10" s="17">
        <f t="shared" si="9"/>
      </c>
      <c r="P10" s="18">
        <f t="shared" si="10"/>
      </c>
    </row>
  </sheetData>
  <sheetProtection/>
  <mergeCells count="3">
    <mergeCell ref="A1:A2"/>
    <mergeCell ref="C1:C2"/>
    <mergeCell ref="B1:B2"/>
  </mergeCells>
  <printOptions gridLines="1" horizontalCentered="1"/>
  <pageMargins left="0.4724409448818898" right="0.4724409448818898" top="0.95" bottom="0.3937007874015748" header="0.52" footer="0"/>
  <pageSetup fitToHeight="2" horizontalDpi="300" verticalDpi="300" orientation="portrait" paperSize="9" r:id="rId1"/>
  <headerFooter alignWithMargins="0">
    <oddHeader>&amp;CXVII InO PTSM Zgorzelec 2014 
Kategoria 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view="pageLayout" workbookViewId="0" topLeftCell="A1">
      <selection activeCell="C13" sqref="C13"/>
    </sheetView>
  </sheetViews>
  <sheetFormatPr defaultColWidth="9.00390625" defaultRowHeight="12.75"/>
  <cols>
    <col min="1" max="1" width="4.00390625" style="3" customWidth="1"/>
    <col min="2" max="2" width="25.25390625" style="8" customWidth="1"/>
    <col min="3" max="3" width="23.875" style="7" customWidth="1"/>
    <col min="4" max="4" width="6.375" style="4" customWidth="1"/>
    <col min="5" max="5" width="7.375" style="5" customWidth="1"/>
    <col min="6" max="6" width="3.625" style="3" customWidth="1"/>
    <col min="7" max="7" width="4.25390625" style="4" customWidth="1"/>
    <col min="8" max="8" width="7.875" style="5" customWidth="1"/>
    <col min="9" max="9" width="3.625" style="3" customWidth="1"/>
    <col min="10" max="10" width="7.375" style="5" customWidth="1"/>
    <col min="11" max="11" width="3.625" style="3" customWidth="1"/>
    <col min="12" max="12" width="5.00390625" style="4" hidden="1" customWidth="1"/>
    <col min="13" max="13" width="7.625" style="5" hidden="1" customWidth="1"/>
    <col min="14" max="14" width="3.625" style="3" hidden="1" customWidth="1"/>
    <col min="15" max="15" width="8.125" style="5" hidden="1" customWidth="1"/>
    <col min="16" max="16" width="4.625" style="3" hidden="1" customWidth="1"/>
    <col min="17" max="17" width="5.75390625" style="4" hidden="1" customWidth="1"/>
    <col min="18" max="18" width="7.625" style="5" hidden="1" customWidth="1"/>
    <col min="19" max="19" width="3.25390625" style="3" hidden="1" customWidth="1"/>
    <col min="20" max="20" width="8.125" style="5" hidden="1" customWidth="1"/>
    <col min="21" max="21" width="3.25390625" style="3" hidden="1" customWidth="1"/>
    <col min="22" max="16384" width="9.125" style="6" customWidth="1"/>
  </cols>
  <sheetData>
    <row r="1" spans="1:21" s="24" customFormat="1" ht="25.5">
      <c r="A1" s="120" t="s">
        <v>0</v>
      </c>
      <c r="B1" s="151" t="s">
        <v>58</v>
      </c>
      <c r="C1" s="151" t="s">
        <v>2</v>
      </c>
      <c r="D1" s="11" t="s">
        <v>9</v>
      </c>
      <c r="E1" s="11"/>
      <c r="F1" s="11"/>
      <c r="G1" s="11" t="s">
        <v>10</v>
      </c>
      <c r="H1" s="11"/>
      <c r="I1" s="11"/>
      <c r="J1" s="11" t="s">
        <v>14</v>
      </c>
      <c r="K1" s="11"/>
      <c r="L1" s="11" t="s">
        <v>12</v>
      </c>
      <c r="M1" s="11"/>
      <c r="N1" s="11"/>
      <c r="O1" s="11" t="s">
        <v>15</v>
      </c>
      <c r="P1" s="11"/>
      <c r="Q1" s="75" t="s">
        <v>11</v>
      </c>
      <c r="R1" s="23"/>
      <c r="S1" s="23"/>
      <c r="T1" s="23" t="s">
        <v>16</v>
      </c>
      <c r="U1" s="23"/>
    </row>
    <row r="2" spans="1:21" s="22" customFormat="1" ht="70.5">
      <c r="A2" s="121"/>
      <c r="B2" s="121"/>
      <c r="C2" s="121"/>
      <c r="D2" s="37" t="s">
        <v>17</v>
      </c>
      <c r="E2" s="38" t="s">
        <v>23</v>
      </c>
      <c r="F2" s="37" t="s">
        <v>13</v>
      </c>
      <c r="G2" s="37" t="s">
        <v>17</v>
      </c>
      <c r="H2" s="38" t="s">
        <v>23</v>
      </c>
      <c r="I2" s="37" t="s">
        <v>13</v>
      </c>
      <c r="J2" s="38" t="s">
        <v>23</v>
      </c>
      <c r="K2" s="37" t="s">
        <v>13</v>
      </c>
      <c r="L2" s="37" t="s">
        <v>17</v>
      </c>
      <c r="M2" s="38" t="s">
        <v>23</v>
      </c>
      <c r="N2" s="37" t="s">
        <v>13</v>
      </c>
      <c r="O2" s="38" t="s">
        <v>23</v>
      </c>
      <c r="P2" s="37" t="s">
        <v>13</v>
      </c>
      <c r="Q2" s="76" t="s">
        <v>17</v>
      </c>
      <c r="R2" s="21" t="s">
        <v>18</v>
      </c>
      <c r="S2" s="20" t="s">
        <v>13</v>
      </c>
      <c r="T2" s="21" t="s">
        <v>18</v>
      </c>
      <c r="U2" s="20" t="s">
        <v>13</v>
      </c>
    </row>
    <row r="3" spans="1:21" ht="12.75">
      <c r="A3" s="18">
        <f aca="true" t="shared" si="0" ref="A3:A8">K3</f>
        <v>1</v>
      </c>
      <c r="B3" s="74" t="s">
        <v>67</v>
      </c>
      <c r="C3" s="69" t="s">
        <v>119</v>
      </c>
      <c r="D3" s="14">
        <v>35</v>
      </c>
      <c r="E3" s="17">
        <f aca="true" t="shared" si="1" ref="E3:E8">IF(D3&lt;&gt;"",IF(ISNUMBER(D3),MAX(1000/TJE1*(TJE1-D3+MIN(D$1:D$65536)),1),0),"")</f>
        <v>944.4444444444443</v>
      </c>
      <c r="F3" s="18">
        <f aca="true" t="shared" si="2" ref="F3:F8">IF(E3&lt;&gt;"",RANK(E3,E$1:E$65536),"")</f>
        <v>2</v>
      </c>
      <c r="G3" s="14">
        <v>28</v>
      </c>
      <c r="H3" s="17">
        <f aca="true" t="shared" si="3" ref="H3:H8">IF(G3&lt;&gt;"",IF(ISNUMBER(G3),MAX(1000/TJE2*(TJE2-G3+MIN(G$1:G$65536)),1),0),"")</f>
        <v>1000</v>
      </c>
      <c r="I3" s="18">
        <f aca="true" t="shared" si="4" ref="I3:I8">IF(H3&lt;&gt;"",RANK(H3,H$1:H$65536),"")</f>
        <v>1</v>
      </c>
      <c r="J3" s="17">
        <f aca="true" t="shared" si="5" ref="J3:J8">IF(H3&lt;&gt;"",E3+H3,"")</f>
        <v>1944.4444444444443</v>
      </c>
      <c r="K3" s="18">
        <f aca="true" t="shared" si="6" ref="K3:K8">IF(J3&lt;&gt;"",RANK(J3,J$1:J$65536),"")</f>
        <v>1</v>
      </c>
      <c r="L3" s="14"/>
      <c r="M3" s="15"/>
      <c r="N3" s="12"/>
      <c r="O3" s="15"/>
      <c r="P3" s="12"/>
      <c r="Q3" s="77"/>
      <c r="R3" s="15"/>
      <c r="S3" s="12"/>
      <c r="T3" s="15"/>
      <c r="U3" s="12"/>
    </row>
    <row r="4" spans="1:21" ht="25.5">
      <c r="A4" s="18">
        <f t="shared" si="0"/>
        <v>2</v>
      </c>
      <c r="B4" s="97" t="s">
        <v>112</v>
      </c>
      <c r="C4" s="104" t="s">
        <v>81</v>
      </c>
      <c r="D4" s="14">
        <v>0</v>
      </c>
      <c r="E4" s="17">
        <f t="shared" si="1"/>
        <v>1000</v>
      </c>
      <c r="F4" s="18">
        <f t="shared" si="2"/>
        <v>1</v>
      </c>
      <c r="G4" s="14">
        <v>124</v>
      </c>
      <c r="H4" s="17">
        <f t="shared" si="3"/>
        <v>881.4814814814814</v>
      </c>
      <c r="I4" s="18">
        <f t="shared" si="4"/>
        <v>2</v>
      </c>
      <c r="J4" s="17">
        <f t="shared" si="5"/>
        <v>1881.4814814814813</v>
      </c>
      <c r="K4" s="18">
        <f t="shared" si="6"/>
        <v>2</v>
      </c>
      <c r="L4" s="14"/>
      <c r="M4" s="15"/>
      <c r="N4" s="12"/>
      <c r="O4" s="15"/>
      <c r="P4" s="12"/>
      <c r="Q4" s="77"/>
      <c r="R4" s="15"/>
      <c r="S4" s="12"/>
      <c r="T4" s="15"/>
      <c r="U4" s="12"/>
    </row>
    <row r="5" spans="1:16" ht="25.5">
      <c r="A5" s="18">
        <f t="shared" si="0"/>
        <v>3</v>
      </c>
      <c r="B5" s="97" t="s">
        <v>80</v>
      </c>
      <c r="C5" s="97" t="s">
        <v>120</v>
      </c>
      <c r="D5" s="14">
        <v>37</v>
      </c>
      <c r="E5" s="17">
        <f t="shared" si="1"/>
        <v>941.2698412698412</v>
      </c>
      <c r="F5" s="18">
        <f t="shared" si="2"/>
        <v>3</v>
      </c>
      <c r="G5" s="14">
        <v>225</v>
      </c>
      <c r="H5" s="17">
        <f t="shared" si="3"/>
        <v>756.7901234567901</v>
      </c>
      <c r="I5" s="18">
        <f t="shared" si="4"/>
        <v>3</v>
      </c>
      <c r="J5" s="17">
        <f t="shared" si="5"/>
        <v>1698.0599647266313</v>
      </c>
      <c r="K5" s="18">
        <f t="shared" si="6"/>
        <v>3</v>
      </c>
      <c r="L5" s="77"/>
      <c r="M5" s="15"/>
      <c r="N5" s="12"/>
      <c r="O5" s="15"/>
      <c r="P5" s="12"/>
    </row>
    <row r="6" spans="1:21" ht="12.75" hidden="1">
      <c r="A6" s="18">
        <f t="shared" si="0"/>
      </c>
      <c r="B6" s="13"/>
      <c r="C6" s="13"/>
      <c r="D6" s="14"/>
      <c r="E6" s="17">
        <f t="shared" si="1"/>
      </c>
      <c r="F6" s="18">
        <f t="shared" si="2"/>
      </c>
      <c r="G6" s="14"/>
      <c r="H6" s="17">
        <f t="shared" si="3"/>
      </c>
      <c r="I6" s="18">
        <f t="shared" si="4"/>
      </c>
      <c r="J6" s="17">
        <f t="shared" si="5"/>
      </c>
      <c r="K6" s="18">
        <f t="shared" si="6"/>
      </c>
      <c r="M6" s="50">
        <f>IF(L6&lt;&gt;"",IF(ISNUMBER(L6),MAX(1000/TJE3*(TJE3-L6+MIN(L:L)),0),0),"")</f>
      </c>
      <c r="N6" s="51">
        <f>IF(M6&lt;&gt;"",RANK(M6,M:M),"")</f>
      </c>
      <c r="O6" s="50">
        <f>IF(M6&lt;&gt;"",J6+M6,"")</f>
      </c>
      <c r="P6" s="51">
        <f>IF(O6&lt;&gt;"",RANK(O6,O:O),"")</f>
      </c>
      <c r="R6" s="5">
        <f>IF(Q6&lt;&gt;"",IF(ISNUMBER(Q6),MAX(1000/TJE4*(TJE4-Q6+MIN(Q:Q)),0),0),"")</f>
      </c>
      <c r="S6" s="3">
        <f>IF(R6&lt;&gt;"",RANK(R6,R:R),"")</f>
      </c>
      <c r="T6" s="5">
        <f>IF(R6&lt;&gt;"",O6+R6,"")</f>
      </c>
      <c r="U6" s="3">
        <f>IF(T6&lt;&gt;"",RANK(T6,T:T),"")</f>
      </c>
    </row>
    <row r="7" spans="1:16" ht="12.75" hidden="1">
      <c r="A7" s="18">
        <f t="shared" si="0"/>
      </c>
      <c r="B7" s="97"/>
      <c r="C7" s="107"/>
      <c r="D7" s="14"/>
      <c r="E7" s="17">
        <f t="shared" si="1"/>
      </c>
      <c r="F7" s="18">
        <f t="shared" si="2"/>
      </c>
      <c r="G7" s="14"/>
      <c r="H7" s="17">
        <f t="shared" si="3"/>
      </c>
      <c r="I7" s="18">
        <f t="shared" si="4"/>
      </c>
      <c r="J7" s="17">
        <f t="shared" si="5"/>
      </c>
      <c r="K7" s="18">
        <f t="shared" si="6"/>
      </c>
      <c r="L7" s="106"/>
      <c r="M7" s="50">
        <f>IF(L7&lt;&gt;"",IF(ISNUMBER(L7),MAX(1000/TJE3*(TJE3-L7+MIN(L:L)),0),0),"")</f>
      </c>
      <c r="N7" s="51">
        <f>IF(M7&lt;&gt;"",RANK(M7,M:M),"")</f>
      </c>
      <c r="O7" s="50">
        <f>IF(M7&lt;&gt;"",J7+M7,"")</f>
      </c>
      <c r="P7" s="51">
        <f>IF(O7&lt;&gt;"",RANK(O7,O:O),"")</f>
      </c>
    </row>
    <row r="8" spans="1:11" ht="12.75" hidden="1">
      <c r="A8" s="18">
        <f t="shared" si="0"/>
      </c>
      <c r="B8" s="97"/>
      <c r="C8" s="107"/>
      <c r="D8" s="14"/>
      <c r="E8" s="17">
        <f t="shared" si="1"/>
      </c>
      <c r="F8" s="18">
        <f t="shared" si="2"/>
      </c>
      <c r="G8" s="14"/>
      <c r="H8" s="17">
        <f t="shared" si="3"/>
      </c>
      <c r="I8" s="18">
        <f t="shared" si="4"/>
      </c>
      <c r="J8" s="17">
        <f t="shared" si="5"/>
      </c>
      <c r="K8" s="18">
        <f t="shared" si="6"/>
      </c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1.16" bottom="0.3937007874015748" header="0.77" footer="0"/>
  <pageSetup fitToHeight="1" fitToWidth="1" horizontalDpi="300" verticalDpi="300" orientation="portrait" paperSize="9" scale="98" r:id="rId1"/>
  <headerFooter alignWithMargins="0">
    <oddHeader>&amp;CXVII InO PTSM Zgorzelec 2014
Kategoria  TJ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view="pageLayout" workbookViewId="0" topLeftCell="A7">
      <selection activeCell="B13" sqref="B13"/>
    </sheetView>
  </sheetViews>
  <sheetFormatPr defaultColWidth="9.00390625" defaultRowHeight="32.25" customHeight="1"/>
  <cols>
    <col min="1" max="1" width="4.125" style="0" customWidth="1"/>
    <col min="2" max="2" width="26.875" style="0" customWidth="1"/>
    <col min="3" max="3" width="37.75390625" style="73" bestFit="1" customWidth="1"/>
    <col min="4" max="4" width="5.875" style="0" customWidth="1"/>
    <col min="5" max="5" width="11.00390625" style="0" bestFit="1" customWidth="1"/>
    <col min="6" max="6" width="3.625" style="0" customWidth="1"/>
    <col min="7" max="7" width="5.625" style="0" customWidth="1"/>
    <col min="8" max="8" width="8.875" style="0" bestFit="1" customWidth="1"/>
    <col min="9" max="9" width="3.625" style="0" customWidth="1"/>
    <col min="10" max="10" width="11.00390625" style="0" bestFit="1" customWidth="1"/>
    <col min="11" max="11" width="3.625" style="0" customWidth="1"/>
  </cols>
  <sheetData>
    <row r="1" spans="1:11" ht="12.75" customHeight="1">
      <c r="A1" s="120" t="s">
        <v>0</v>
      </c>
      <c r="B1" s="151" t="s">
        <v>58</v>
      </c>
      <c r="C1" s="152" t="s">
        <v>2</v>
      </c>
      <c r="D1" s="11" t="s">
        <v>9</v>
      </c>
      <c r="E1" s="11"/>
      <c r="F1" s="11"/>
      <c r="G1" s="11" t="s">
        <v>10</v>
      </c>
      <c r="H1" s="11"/>
      <c r="I1" s="11"/>
      <c r="J1" s="11" t="s">
        <v>14</v>
      </c>
      <c r="K1" s="11"/>
    </row>
    <row r="2" spans="1:11" s="25" customFormat="1" ht="51.75">
      <c r="A2" s="121"/>
      <c r="B2" s="121"/>
      <c r="C2" s="153"/>
      <c r="D2" s="37" t="s">
        <v>17</v>
      </c>
      <c r="E2" s="38" t="s">
        <v>18</v>
      </c>
      <c r="F2" s="37" t="s">
        <v>13</v>
      </c>
      <c r="G2" s="37" t="s">
        <v>17</v>
      </c>
      <c r="H2" s="38" t="s">
        <v>18</v>
      </c>
      <c r="I2" s="37" t="s">
        <v>13</v>
      </c>
      <c r="J2" s="38" t="s">
        <v>18</v>
      </c>
      <c r="K2" s="37" t="s">
        <v>13</v>
      </c>
    </row>
    <row r="3" spans="1:11" ht="32.25" customHeight="1">
      <c r="A3" s="18">
        <f aca="true" t="shared" si="0" ref="A3:A18">K3</f>
        <v>1</v>
      </c>
      <c r="B3" s="55" t="s">
        <v>69</v>
      </c>
      <c r="C3" s="93" t="s">
        <v>119</v>
      </c>
      <c r="D3" s="42">
        <v>0</v>
      </c>
      <c r="E3" s="39">
        <f aca="true" t="shared" si="1" ref="E3:E18">IF(D3&lt;&gt;"",IF(ISNUMBER(D3),MAX(1000/TME1*(TME1-D3+MIN(D$1:D$65536)),1),0),"")</f>
        <v>1000</v>
      </c>
      <c r="F3" s="9">
        <f aca="true" t="shared" si="2" ref="F3:F18">IF(E3&lt;&gt;"",RANK(E3,E$1:E$65536),"")</f>
        <v>1</v>
      </c>
      <c r="G3" s="67">
        <v>0</v>
      </c>
      <c r="H3" s="39">
        <f aca="true" t="shared" si="3" ref="H3:H18">IF(G3&lt;&gt;"",IF(ISNUMBER(G3),MAX(1000/TME2*(TME2-G3+MIN(G$1:G$65536)),1),0),"")</f>
        <v>1000</v>
      </c>
      <c r="I3" s="9">
        <f aca="true" t="shared" si="4" ref="I3:I18">IF(H3&lt;&gt;"",RANK(H3,H$1:H$65536),"")</f>
        <v>1</v>
      </c>
      <c r="J3" s="39">
        <f aca="true" t="shared" si="5" ref="J3:J18">IF(H3&lt;&gt;"",E3+H3,"")</f>
        <v>2000</v>
      </c>
      <c r="K3" s="9">
        <f aca="true" t="shared" si="6" ref="K3:K18">IF(J3&lt;&gt;"",RANK(J3,J$1:J$65536),"")</f>
        <v>1</v>
      </c>
    </row>
    <row r="4" spans="1:11" ht="32.25" customHeight="1">
      <c r="A4" s="18">
        <f t="shared" si="0"/>
        <v>1</v>
      </c>
      <c r="B4" s="41" t="s">
        <v>117</v>
      </c>
      <c r="C4" s="122" t="s">
        <v>122</v>
      </c>
      <c r="D4" s="66">
        <v>0</v>
      </c>
      <c r="E4" s="39">
        <f t="shared" si="1"/>
        <v>1000</v>
      </c>
      <c r="F4" s="9">
        <f t="shared" si="2"/>
        <v>1</v>
      </c>
      <c r="G4" s="67">
        <v>0</v>
      </c>
      <c r="H4" s="39">
        <f t="shared" si="3"/>
        <v>1000</v>
      </c>
      <c r="I4" s="9">
        <f t="shared" si="4"/>
        <v>1</v>
      </c>
      <c r="J4" s="39">
        <f t="shared" si="5"/>
        <v>2000</v>
      </c>
      <c r="K4" s="9">
        <f t="shared" si="6"/>
        <v>1</v>
      </c>
    </row>
    <row r="5" spans="1:11" ht="32.25" customHeight="1">
      <c r="A5" s="18">
        <f t="shared" si="0"/>
        <v>1</v>
      </c>
      <c r="B5" s="125" t="s">
        <v>113</v>
      </c>
      <c r="C5" s="122" t="s">
        <v>82</v>
      </c>
      <c r="D5" s="57">
        <v>0</v>
      </c>
      <c r="E5" s="39">
        <f t="shared" si="1"/>
        <v>1000</v>
      </c>
      <c r="F5" s="9">
        <f t="shared" si="2"/>
        <v>1</v>
      </c>
      <c r="G5" s="67">
        <v>0</v>
      </c>
      <c r="H5" s="39">
        <f t="shared" si="3"/>
        <v>1000</v>
      </c>
      <c r="I5" s="9">
        <f t="shared" si="4"/>
        <v>1</v>
      </c>
      <c r="J5" s="39">
        <f t="shared" si="5"/>
        <v>2000</v>
      </c>
      <c r="K5" s="9">
        <f t="shared" si="6"/>
        <v>1</v>
      </c>
    </row>
    <row r="6" spans="1:11" ht="32.25" customHeight="1">
      <c r="A6" s="18">
        <f t="shared" si="0"/>
        <v>4</v>
      </c>
      <c r="B6" s="41" t="s">
        <v>115</v>
      </c>
      <c r="C6" s="123" t="s">
        <v>82</v>
      </c>
      <c r="D6" s="10">
        <v>0</v>
      </c>
      <c r="E6" s="39">
        <f t="shared" si="1"/>
        <v>1000</v>
      </c>
      <c r="F6" s="9">
        <f t="shared" si="2"/>
        <v>1</v>
      </c>
      <c r="G6" s="67">
        <v>10</v>
      </c>
      <c r="H6" s="39">
        <f t="shared" si="3"/>
        <v>987.6543209876543</v>
      </c>
      <c r="I6" s="9">
        <f t="shared" si="4"/>
        <v>9</v>
      </c>
      <c r="J6" s="39">
        <f t="shared" si="5"/>
        <v>1987.6543209876543</v>
      </c>
      <c r="K6" s="9">
        <f t="shared" si="6"/>
        <v>4</v>
      </c>
    </row>
    <row r="7" spans="1:11" ht="32.25" customHeight="1">
      <c r="A7" s="18">
        <f t="shared" si="0"/>
        <v>5</v>
      </c>
      <c r="B7" s="55" t="s">
        <v>128</v>
      </c>
      <c r="C7" s="93" t="s">
        <v>119</v>
      </c>
      <c r="D7" s="42">
        <v>255</v>
      </c>
      <c r="E7" s="39">
        <f t="shared" si="1"/>
        <v>660</v>
      </c>
      <c r="F7" s="9">
        <f t="shared" si="2"/>
        <v>5</v>
      </c>
      <c r="G7" s="67">
        <v>0</v>
      </c>
      <c r="H7" s="39">
        <f t="shared" si="3"/>
        <v>1000</v>
      </c>
      <c r="I7" s="9">
        <f t="shared" si="4"/>
        <v>1</v>
      </c>
      <c r="J7" s="39">
        <f t="shared" si="5"/>
        <v>1660</v>
      </c>
      <c r="K7" s="9">
        <f t="shared" si="6"/>
        <v>5</v>
      </c>
    </row>
    <row r="8" spans="1:11" ht="32.25" customHeight="1">
      <c r="A8" s="18">
        <f t="shared" si="0"/>
        <v>6</v>
      </c>
      <c r="B8" s="41" t="s">
        <v>129</v>
      </c>
      <c r="C8" s="93" t="s">
        <v>119</v>
      </c>
      <c r="D8" s="42">
        <v>479</v>
      </c>
      <c r="E8" s="39">
        <f t="shared" si="1"/>
        <v>361.3333333333333</v>
      </c>
      <c r="F8" s="9">
        <f t="shared" si="2"/>
        <v>8</v>
      </c>
      <c r="G8" s="67">
        <v>0</v>
      </c>
      <c r="H8" s="39">
        <f t="shared" si="3"/>
        <v>1000</v>
      </c>
      <c r="I8" s="9">
        <f t="shared" si="4"/>
        <v>1</v>
      </c>
      <c r="J8" s="39">
        <f t="shared" si="5"/>
        <v>1361.3333333333333</v>
      </c>
      <c r="K8" s="9">
        <f t="shared" si="6"/>
        <v>6</v>
      </c>
    </row>
    <row r="9" spans="1:11" ht="32.25" customHeight="1">
      <c r="A9" s="18">
        <f t="shared" si="0"/>
        <v>7</v>
      </c>
      <c r="B9" s="55" t="s">
        <v>104</v>
      </c>
      <c r="C9" s="41" t="s">
        <v>121</v>
      </c>
      <c r="D9" s="10">
        <v>510</v>
      </c>
      <c r="E9" s="39">
        <f t="shared" si="1"/>
        <v>320</v>
      </c>
      <c r="F9" s="9">
        <f t="shared" si="2"/>
        <v>9</v>
      </c>
      <c r="G9" s="67">
        <v>0</v>
      </c>
      <c r="H9" s="39">
        <f t="shared" si="3"/>
        <v>1000</v>
      </c>
      <c r="I9" s="9">
        <f t="shared" si="4"/>
        <v>1</v>
      </c>
      <c r="J9" s="39">
        <f t="shared" si="5"/>
        <v>1320</v>
      </c>
      <c r="K9" s="9">
        <f t="shared" si="6"/>
        <v>7</v>
      </c>
    </row>
    <row r="10" spans="1:11" ht="32.25" customHeight="1">
      <c r="A10" s="18">
        <f t="shared" si="0"/>
        <v>8</v>
      </c>
      <c r="B10" s="55" t="s">
        <v>114</v>
      </c>
      <c r="C10" s="122" t="s">
        <v>82</v>
      </c>
      <c r="D10" s="57">
        <v>525</v>
      </c>
      <c r="E10" s="39">
        <f t="shared" si="1"/>
        <v>300</v>
      </c>
      <c r="F10" s="9">
        <f t="shared" si="2"/>
        <v>11</v>
      </c>
      <c r="G10" s="67">
        <v>0</v>
      </c>
      <c r="H10" s="39">
        <f t="shared" si="3"/>
        <v>1000</v>
      </c>
      <c r="I10" s="9">
        <f t="shared" si="4"/>
        <v>1</v>
      </c>
      <c r="J10" s="39">
        <f t="shared" si="5"/>
        <v>1300</v>
      </c>
      <c r="K10" s="9">
        <f t="shared" si="6"/>
        <v>8</v>
      </c>
    </row>
    <row r="11" spans="1:11" ht="32.25" customHeight="1">
      <c r="A11" s="18">
        <f t="shared" si="0"/>
        <v>9</v>
      </c>
      <c r="B11" s="41" t="s">
        <v>130</v>
      </c>
      <c r="C11" s="122" t="s">
        <v>82</v>
      </c>
      <c r="D11" s="10">
        <v>440</v>
      </c>
      <c r="E11" s="39">
        <f t="shared" si="1"/>
        <v>413.3333333333333</v>
      </c>
      <c r="F11" s="9">
        <f t="shared" si="2"/>
        <v>6</v>
      </c>
      <c r="G11" s="67">
        <v>230</v>
      </c>
      <c r="H11" s="39">
        <f t="shared" si="3"/>
        <v>716.0493827160493</v>
      </c>
      <c r="I11" s="9">
        <f t="shared" si="4"/>
        <v>13</v>
      </c>
      <c r="J11" s="39">
        <f t="shared" si="5"/>
        <v>1129.3827160493827</v>
      </c>
      <c r="K11" s="9">
        <f t="shared" si="6"/>
        <v>9</v>
      </c>
    </row>
    <row r="12" spans="1:12" s="65" customFormat="1" ht="32.25" customHeight="1">
      <c r="A12" s="18">
        <f t="shared" si="0"/>
        <v>10</v>
      </c>
      <c r="B12" s="56" t="s">
        <v>105</v>
      </c>
      <c r="C12" s="41" t="s">
        <v>121</v>
      </c>
      <c r="D12" s="57">
        <v>545</v>
      </c>
      <c r="E12" s="39">
        <f t="shared" si="1"/>
        <v>273.3333333333333</v>
      </c>
      <c r="F12" s="9">
        <f t="shared" si="2"/>
        <v>13</v>
      </c>
      <c r="G12" s="67">
        <v>130</v>
      </c>
      <c r="H12" s="39">
        <f t="shared" si="3"/>
        <v>839.5061728395061</v>
      </c>
      <c r="I12" s="9">
        <f t="shared" si="4"/>
        <v>11</v>
      </c>
      <c r="J12" s="39">
        <f t="shared" si="5"/>
        <v>1112.8395061728395</v>
      </c>
      <c r="K12" s="9">
        <f t="shared" si="6"/>
        <v>10</v>
      </c>
      <c r="L12"/>
    </row>
    <row r="13" spans="1:11" ht="32.25" customHeight="1">
      <c r="A13" s="18">
        <f t="shared" si="0"/>
        <v>11</v>
      </c>
      <c r="B13" s="41" t="s">
        <v>79</v>
      </c>
      <c r="C13" s="105" t="s">
        <v>127</v>
      </c>
      <c r="D13" s="57">
        <v>735</v>
      </c>
      <c r="E13" s="39">
        <f t="shared" si="1"/>
        <v>20</v>
      </c>
      <c r="F13" s="9">
        <f t="shared" si="2"/>
        <v>15</v>
      </c>
      <c r="G13" s="67">
        <v>0</v>
      </c>
      <c r="H13" s="39">
        <f t="shared" si="3"/>
        <v>1000</v>
      </c>
      <c r="I13" s="9">
        <f t="shared" si="4"/>
        <v>1</v>
      </c>
      <c r="J13" s="39">
        <f t="shared" si="5"/>
        <v>1020</v>
      </c>
      <c r="K13" s="9">
        <f t="shared" si="6"/>
        <v>11</v>
      </c>
    </row>
    <row r="14" spans="1:11" ht="32.25" customHeight="1">
      <c r="A14" s="18">
        <f t="shared" si="0"/>
        <v>12</v>
      </c>
      <c r="B14" s="55" t="s">
        <v>77</v>
      </c>
      <c r="C14" s="105" t="s">
        <v>127</v>
      </c>
      <c r="D14" s="57">
        <v>525</v>
      </c>
      <c r="E14" s="39">
        <f t="shared" si="1"/>
        <v>300</v>
      </c>
      <c r="F14" s="9">
        <f t="shared" si="2"/>
        <v>11</v>
      </c>
      <c r="G14" s="67">
        <v>240</v>
      </c>
      <c r="H14" s="39">
        <f t="shared" si="3"/>
        <v>703.7037037037037</v>
      </c>
      <c r="I14" s="9">
        <f t="shared" si="4"/>
        <v>14</v>
      </c>
      <c r="J14" s="39">
        <f t="shared" si="5"/>
        <v>1003.7037037037037</v>
      </c>
      <c r="K14" s="9">
        <f t="shared" si="6"/>
        <v>12</v>
      </c>
    </row>
    <row r="15" spans="1:11" ht="32.25" customHeight="1">
      <c r="A15" s="18">
        <f t="shared" si="0"/>
        <v>13</v>
      </c>
      <c r="B15" s="41" t="s">
        <v>76</v>
      </c>
      <c r="C15" s="105" t="s">
        <v>127</v>
      </c>
      <c r="D15" s="57">
        <v>813</v>
      </c>
      <c r="E15" s="39">
        <f t="shared" si="1"/>
        <v>1</v>
      </c>
      <c r="F15" s="9">
        <f t="shared" si="2"/>
        <v>16</v>
      </c>
      <c r="G15" s="67">
        <v>40</v>
      </c>
      <c r="H15" s="39">
        <f t="shared" si="3"/>
        <v>950.6172839506172</v>
      </c>
      <c r="I15" s="9">
        <f t="shared" si="4"/>
        <v>10</v>
      </c>
      <c r="J15" s="39">
        <f t="shared" si="5"/>
        <v>951.6172839506172</v>
      </c>
      <c r="K15" s="9">
        <f t="shared" si="6"/>
        <v>13</v>
      </c>
    </row>
    <row r="16" spans="1:11" ht="32.25" customHeight="1">
      <c r="A16" s="18">
        <f t="shared" si="0"/>
        <v>14</v>
      </c>
      <c r="B16" s="41" t="s">
        <v>116</v>
      </c>
      <c r="C16" s="124" t="s">
        <v>82</v>
      </c>
      <c r="D16" s="10">
        <v>454</v>
      </c>
      <c r="E16" s="39">
        <f t="shared" si="1"/>
        <v>394.66666666666663</v>
      </c>
      <c r="F16" s="9">
        <f t="shared" si="2"/>
        <v>7</v>
      </c>
      <c r="G16" s="67">
        <v>360</v>
      </c>
      <c r="H16" s="39">
        <f t="shared" si="3"/>
        <v>555.5555555555555</v>
      </c>
      <c r="I16" s="9">
        <f t="shared" si="4"/>
        <v>15</v>
      </c>
      <c r="J16" s="39">
        <f t="shared" si="5"/>
        <v>950.2222222222222</v>
      </c>
      <c r="K16" s="9">
        <f t="shared" si="6"/>
        <v>14</v>
      </c>
    </row>
    <row r="17" spans="1:11" ht="32.25" customHeight="1">
      <c r="A17" s="18">
        <f t="shared" si="0"/>
        <v>15</v>
      </c>
      <c r="B17" s="58" t="s">
        <v>126</v>
      </c>
      <c r="C17" s="122" t="s">
        <v>122</v>
      </c>
      <c r="D17" s="42">
        <v>675</v>
      </c>
      <c r="E17" s="39">
        <f t="shared" si="1"/>
        <v>100</v>
      </c>
      <c r="F17" s="9">
        <f t="shared" si="2"/>
        <v>14</v>
      </c>
      <c r="G17" s="67">
        <v>130</v>
      </c>
      <c r="H17" s="39">
        <f t="shared" si="3"/>
        <v>839.5061728395061</v>
      </c>
      <c r="I17" s="9">
        <f t="shared" si="4"/>
        <v>11</v>
      </c>
      <c r="J17" s="39">
        <f t="shared" si="5"/>
        <v>939.5061728395061</v>
      </c>
      <c r="K17" s="9">
        <f t="shared" si="6"/>
        <v>15</v>
      </c>
    </row>
    <row r="18" spans="1:11" ht="32.25" customHeight="1">
      <c r="A18" s="18">
        <f t="shared" si="0"/>
        <v>16</v>
      </c>
      <c r="B18" s="55" t="s">
        <v>78</v>
      </c>
      <c r="C18" s="105" t="s">
        <v>127</v>
      </c>
      <c r="D18" s="57">
        <v>521</v>
      </c>
      <c r="E18" s="39">
        <f t="shared" si="1"/>
        <v>305.3333333333333</v>
      </c>
      <c r="F18" s="9">
        <f t="shared" si="2"/>
        <v>10</v>
      </c>
      <c r="G18" s="67">
        <v>450</v>
      </c>
      <c r="H18" s="39">
        <f t="shared" si="3"/>
        <v>444.4444444444444</v>
      </c>
      <c r="I18" s="9">
        <f t="shared" si="4"/>
        <v>16</v>
      </c>
      <c r="J18" s="39">
        <f t="shared" si="5"/>
        <v>749.7777777777777</v>
      </c>
      <c r="K18" s="9">
        <f t="shared" si="6"/>
        <v>16</v>
      </c>
    </row>
  </sheetData>
  <sheetProtection/>
  <mergeCells count="3">
    <mergeCell ref="A1:A2"/>
    <mergeCell ref="B1:B2"/>
    <mergeCell ref="C1:C2"/>
  </mergeCells>
  <printOptions horizontalCentered="1"/>
  <pageMargins left="0.2755905511811024" right="0.2362204724409449" top="0.5905511811023623" bottom="0.5118110236220472" header="0.2755905511811024" footer="0.5118110236220472"/>
  <pageSetup fitToHeight="1" fitToWidth="1" horizontalDpi="300" verticalDpi="300" orientation="portrait" paperSize="9" scale="77" r:id="rId1"/>
  <headerFooter alignWithMargins="0">
    <oddHeader>&amp;CXVII InO PTSM Zgorzelec 2014
Kategoria  TM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workbookViewId="0" topLeftCell="A22">
      <selection activeCell="B25" sqref="B25"/>
    </sheetView>
  </sheetViews>
  <sheetFormatPr defaultColWidth="9.00390625" defaultRowHeight="12.75"/>
  <cols>
    <col min="1" max="1" width="4.00390625" style="0" customWidth="1"/>
    <col min="2" max="2" width="24.375" style="79" customWidth="1"/>
    <col min="3" max="3" width="30.875" style="80" customWidth="1"/>
    <col min="4" max="4" width="5.75390625" style="81" bestFit="1" customWidth="1"/>
    <col min="5" max="5" width="8.625" style="81" customWidth="1"/>
    <col min="6" max="6" width="3.625" style="81" customWidth="1"/>
    <col min="7" max="7" width="5.625" style="81" customWidth="1"/>
    <col min="8" max="8" width="8.625" style="81" bestFit="1" customWidth="1"/>
    <col min="9" max="9" width="3.625" style="81" customWidth="1"/>
    <col min="10" max="10" width="8.625" style="81" bestFit="1" customWidth="1"/>
    <col min="11" max="11" width="3.75390625" style="81" customWidth="1"/>
  </cols>
  <sheetData>
    <row r="1" spans="1:11" ht="12.75" customHeight="1">
      <c r="A1" s="120" t="s">
        <v>0</v>
      </c>
      <c r="B1" s="152" t="s">
        <v>58</v>
      </c>
      <c r="C1" s="151" t="s">
        <v>2</v>
      </c>
      <c r="D1" s="154" t="s">
        <v>9</v>
      </c>
      <c r="E1" s="155"/>
      <c r="F1" s="156"/>
      <c r="G1" s="154" t="s">
        <v>10</v>
      </c>
      <c r="H1" s="155"/>
      <c r="I1" s="156"/>
      <c r="J1" s="154" t="s">
        <v>14</v>
      </c>
      <c r="K1" s="156"/>
    </row>
    <row r="2" spans="1:11" s="25" customFormat="1" ht="72" customHeight="1">
      <c r="A2" s="121"/>
      <c r="B2" s="153"/>
      <c r="C2" s="121"/>
      <c r="D2" s="37" t="s">
        <v>17</v>
      </c>
      <c r="E2" s="38" t="s">
        <v>18</v>
      </c>
      <c r="F2" s="37" t="s">
        <v>13</v>
      </c>
      <c r="G2" s="37" t="s">
        <v>17</v>
      </c>
      <c r="H2" s="38" t="s">
        <v>18</v>
      </c>
      <c r="I2" s="37" t="s">
        <v>13</v>
      </c>
      <c r="J2" s="38" t="s">
        <v>18</v>
      </c>
      <c r="K2" s="37" t="s">
        <v>13</v>
      </c>
    </row>
    <row r="3" spans="1:11" ht="25.5">
      <c r="A3" s="98">
        <f aca="true" t="shared" si="0" ref="A3:A24">K3</f>
        <v>1</v>
      </c>
      <c r="B3" s="58" t="s">
        <v>97</v>
      </c>
      <c r="C3" s="122" t="s">
        <v>82</v>
      </c>
      <c r="D3" s="16">
        <v>0</v>
      </c>
      <c r="E3" s="100">
        <f aca="true" t="shared" si="1" ref="E3:E24">IF(D3&lt;&gt;"",IF(ISNUMBER(D3),MAX(1000/TDE1*(TDE1-D3+MIN(D$1:D$65536)),1),0),"")</f>
        <v>1000</v>
      </c>
      <c r="F3" s="18">
        <f aca="true" t="shared" si="2" ref="F3:F24">IF(E3&lt;&gt;"",RANK(E3,E$1:E$65536),"")</f>
        <v>1</v>
      </c>
      <c r="G3" s="101">
        <v>8</v>
      </c>
      <c r="H3" s="100">
        <f aca="true" t="shared" si="3" ref="H3:H24">IF(G3&lt;&gt;"",IF(ISNUMBER(G3),MAX(1000/TDE2*(TDE2-G3+MIN(G$1:G$65536)),1),0),"")</f>
        <v>987.3015873015872</v>
      </c>
      <c r="I3" s="18">
        <f aca="true" t="shared" si="4" ref="I3:I24">IF(H3&lt;&gt;"",RANK(H3,H$1:H$65536),"")</f>
        <v>2</v>
      </c>
      <c r="J3" s="100">
        <f aca="true" t="shared" si="5" ref="J3:J24">IF(H3&lt;&gt;"",E3+H3,"")</f>
        <v>1987.3015873015872</v>
      </c>
      <c r="K3" s="18">
        <f aca="true" t="shared" si="6" ref="K3:K24">IF(J3&lt;&gt;"",RANK(J3,J$1:J$65536),"")</f>
        <v>1</v>
      </c>
    </row>
    <row r="4" spans="1:11" ht="38.25">
      <c r="A4" s="98">
        <f t="shared" si="0"/>
        <v>2</v>
      </c>
      <c r="B4" s="58" t="s">
        <v>103</v>
      </c>
      <c r="C4" s="41" t="s">
        <v>75</v>
      </c>
      <c r="D4" s="101">
        <v>0</v>
      </c>
      <c r="E4" s="100">
        <f t="shared" si="1"/>
        <v>1000</v>
      </c>
      <c r="F4" s="18">
        <f t="shared" si="2"/>
        <v>1</v>
      </c>
      <c r="G4" s="101">
        <v>11</v>
      </c>
      <c r="H4" s="100">
        <f t="shared" si="3"/>
        <v>982.5396825396825</v>
      </c>
      <c r="I4" s="18">
        <f t="shared" si="4"/>
        <v>3</v>
      </c>
      <c r="J4" s="100">
        <f t="shared" si="5"/>
        <v>1982.5396825396824</v>
      </c>
      <c r="K4" s="18">
        <f t="shared" si="6"/>
        <v>2</v>
      </c>
    </row>
    <row r="5" spans="1:11" ht="25.5">
      <c r="A5" s="98">
        <f t="shared" si="0"/>
        <v>3</v>
      </c>
      <c r="B5" s="126" t="s">
        <v>66</v>
      </c>
      <c r="C5" s="48" t="s">
        <v>64</v>
      </c>
      <c r="D5" s="99">
        <v>20</v>
      </c>
      <c r="E5" s="100">
        <f t="shared" si="1"/>
        <v>968.2539682539682</v>
      </c>
      <c r="F5" s="18">
        <f t="shared" si="2"/>
        <v>9</v>
      </c>
      <c r="G5" s="101">
        <v>0</v>
      </c>
      <c r="H5" s="100">
        <f t="shared" si="3"/>
        <v>1000</v>
      </c>
      <c r="I5" s="18">
        <f t="shared" si="4"/>
        <v>1</v>
      </c>
      <c r="J5" s="100">
        <f t="shared" si="5"/>
        <v>1968.2539682539682</v>
      </c>
      <c r="K5" s="18">
        <f t="shared" si="6"/>
        <v>3</v>
      </c>
    </row>
    <row r="6" spans="1:11" ht="38.25">
      <c r="A6" s="18">
        <f t="shared" si="0"/>
        <v>4</v>
      </c>
      <c r="B6" s="41" t="s">
        <v>100</v>
      </c>
      <c r="C6" s="13" t="s">
        <v>32</v>
      </c>
      <c r="D6" s="102">
        <v>0</v>
      </c>
      <c r="E6" s="100">
        <f t="shared" si="1"/>
        <v>1000</v>
      </c>
      <c r="F6" s="18">
        <f t="shared" si="2"/>
        <v>1</v>
      </c>
      <c r="G6" s="101">
        <v>122</v>
      </c>
      <c r="H6" s="100">
        <f t="shared" si="3"/>
        <v>806.3492063492063</v>
      </c>
      <c r="I6" s="18">
        <f t="shared" si="4"/>
        <v>5</v>
      </c>
      <c r="J6" s="100">
        <f t="shared" si="5"/>
        <v>1806.3492063492063</v>
      </c>
      <c r="K6" s="18">
        <f t="shared" si="6"/>
        <v>4</v>
      </c>
    </row>
    <row r="7" spans="1:11" ht="12.75">
      <c r="A7" s="98">
        <f t="shared" si="0"/>
        <v>5</v>
      </c>
      <c r="B7" s="130" t="s">
        <v>86</v>
      </c>
      <c r="C7" s="122" t="s">
        <v>84</v>
      </c>
      <c r="D7" s="101">
        <v>0</v>
      </c>
      <c r="E7" s="100">
        <f t="shared" si="1"/>
        <v>1000</v>
      </c>
      <c r="F7" s="18">
        <f t="shared" si="2"/>
        <v>1</v>
      </c>
      <c r="G7" s="101">
        <v>135</v>
      </c>
      <c r="H7" s="100">
        <f t="shared" si="3"/>
        <v>785.7142857142857</v>
      </c>
      <c r="I7" s="18">
        <f t="shared" si="4"/>
        <v>6</v>
      </c>
      <c r="J7" s="100">
        <f t="shared" si="5"/>
        <v>1785.7142857142858</v>
      </c>
      <c r="K7" s="18">
        <f t="shared" si="6"/>
        <v>5</v>
      </c>
    </row>
    <row r="8" spans="1:11" ht="25.5">
      <c r="A8" s="98">
        <f t="shared" si="0"/>
        <v>5</v>
      </c>
      <c r="B8" s="58" t="s">
        <v>109</v>
      </c>
      <c r="C8" s="122" t="s">
        <v>106</v>
      </c>
      <c r="D8" s="101">
        <v>0</v>
      </c>
      <c r="E8" s="100">
        <f t="shared" si="1"/>
        <v>1000</v>
      </c>
      <c r="F8" s="18">
        <f t="shared" si="2"/>
        <v>1</v>
      </c>
      <c r="G8" s="101">
        <v>135</v>
      </c>
      <c r="H8" s="100">
        <f t="shared" si="3"/>
        <v>785.7142857142857</v>
      </c>
      <c r="I8" s="18">
        <f t="shared" si="4"/>
        <v>6</v>
      </c>
      <c r="J8" s="100">
        <f t="shared" si="5"/>
        <v>1785.7142857142858</v>
      </c>
      <c r="K8" s="18">
        <f t="shared" si="6"/>
        <v>5</v>
      </c>
    </row>
    <row r="9" spans="1:12" ht="25.5">
      <c r="A9" s="98">
        <f t="shared" si="0"/>
        <v>7</v>
      </c>
      <c r="B9" s="127" t="s">
        <v>65</v>
      </c>
      <c r="C9" s="69" t="s">
        <v>64</v>
      </c>
      <c r="D9" s="101">
        <v>0</v>
      </c>
      <c r="E9" s="100">
        <f t="shared" si="1"/>
        <v>1000</v>
      </c>
      <c r="F9" s="18">
        <f t="shared" si="2"/>
        <v>1</v>
      </c>
      <c r="G9" s="101">
        <v>203</v>
      </c>
      <c r="H9" s="100">
        <f t="shared" si="3"/>
        <v>677.7777777777777</v>
      </c>
      <c r="I9" s="18">
        <f t="shared" si="4"/>
        <v>10</v>
      </c>
      <c r="J9" s="100">
        <f t="shared" si="5"/>
        <v>1677.7777777777778</v>
      </c>
      <c r="K9" s="18">
        <f t="shared" si="6"/>
        <v>7</v>
      </c>
      <c r="L9" s="60"/>
    </row>
    <row r="10" spans="1:12" ht="25.5">
      <c r="A10" s="98">
        <f t="shared" si="0"/>
        <v>8</v>
      </c>
      <c r="B10" s="58" t="s">
        <v>85</v>
      </c>
      <c r="C10" s="122" t="s">
        <v>84</v>
      </c>
      <c r="D10" s="101">
        <v>130</v>
      </c>
      <c r="E10" s="100">
        <f t="shared" si="1"/>
        <v>793.6507936507936</v>
      </c>
      <c r="F10" s="18">
        <f t="shared" si="2"/>
        <v>12</v>
      </c>
      <c r="G10" s="101">
        <v>197</v>
      </c>
      <c r="H10" s="100">
        <f t="shared" si="3"/>
        <v>687.3015873015872</v>
      </c>
      <c r="I10" s="18">
        <f t="shared" si="4"/>
        <v>9</v>
      </c>
      <c r="J10" s="100">
        <f t="shared" si="5"/>
        <v>1480.9523809523807</v>
      </c>
      <c r="K10" s="18">
        <f t="shared" si="6"/>
        <v>8</v>
      </c>
      <c r="L10" s="171"/>
    </row>
    <row r="11" spans="1:12" ht="25.5" customHeight="1">
      <c r="A11" s="98">
        <f t="shared" si="0"/>
        <v>9</v>
      </c>
      <c r="B11" s="58" t="s">
        <v>102</v>
      </c>
      <c r="C11" s="48" t="s">
        <v>32</v>
      </c>
      <c r="D11" s="99">
        <v>0</v>
      </c>
      <c r="E11" s="100">
        <f t="shared" si="1"/>
        <v>1000</v>
      </c>
      <c r="F11" s="18">
        <f t="shared" si="2"/>
        <v>1</v>
      </c>
      <c r="G11" s="101">
        <v>389</v>
      </c>
      <c r="H11" s="100">
        <f t="shared" si="3"/>
        <v>382.53968253968253</v>
      </c>
      <c r="I11" s="18">
        <f t="shared" si="4"/>
        <v>13</v>
      </c>
      <c r="J11" s="100">
        <f t="shared" si="5"/>
        <v>1382.5396825396824</v>
      </c>
      <c r="K11" s="18">
        <f t="shared" si="6"/>
        <v>9</v>
      </c>
      <c r="L11" s="171"/>
    </row>
    <row r="12" spans="1:12" ht="25.5">
      <c r="A12" s="98">
        <f t="shared" si="0"/>
        <v>10</v>
      </c>
      <c r="B12" s="58" t="s">
        <v>94</v>
      </c>
      <c r="C12" s="122" t="s">
        <v>83</v>
      </c>
      <c r="D12" s="101">
        <v>28</v>
      </c>
      <c r="E12" s="100">
        <f t="shared" si="1"/>
        <v>955.5555555555555</v>
      </c>
      <c r="F12" s="18">
        <f t="shared" si="2"/>
        <v>11</v>
      </c>
      <c r="G12" s="101">
        <v>366</v>
      </c>
      <c r="H12" s="100">
        <f t="shared" si="3"/>
        <v>419.04761904761904</v>
      </c>
      <c r="I12" s="18">
        <f t="shared" si="4"/>
        <v>12</v>
      </c>
      <c r="J12" s="100">
        <f t="shared" si="5"/>
        <v>1374.6031746031745</v>
      </c>
      <c r="K12" s="18">
        <f t="shared" si="6"/>
        <v>10</v>
      </c>
      <c r="L12" s="171"/>
    </row>
    <row r="13" spans="1:12" ht="25.5">
      <c r="A13" s="98">
        <f t="shared" si="0"/>
        <v>11</v>
      </c>
      <c r="B13" s="58" t="s">
        <v>123</v>
      </c>
      <c r="C13" s="122" t="s">
        <v>106</v>
      </c>
      <c r="D13" s="101">
        <v>360</v>
      </c>
      <c r="E13" s="100">
        <f t="shared" si="1"/>
        <v>428.57142857142856</v>
      </c>
      <c r="F13" s="18">
        <f t="shared" si="2"/>
        <v>18</v>
      </c>
      <c r="G13" s="101">
        <v>40</v>
      </c>
      <c r="H13" s="100">
        <f t="shared" si="3"/>
        <v>936.5079365079365</v>
      </c>
      <c r="I13" s="18">
        <f t="shared" si="4"/>
        <v>4</v>
      </c>
      <c r="J13" s="100">
        <f t="shared" si="5"/>
        <v>1365.079365079365</v>
      </c>
      <c r="K13" s="18">
        <f t="shared" si="6"/>
        <v>11</v>
      </c>
      <c r="L13" s="171"/>
    </row>
    <row r="14" spans="1:12" ht="25.5" customHeight="1">
      <c r="A14" s="98">
        <f t="shared" si="0"/>
        <v>12</v>
      </c>
      <c r="B14" s="58" t="s">
        <v>93</v>
      </c>
      <c r="C14" s="122" t="s">
        <v>83</v>
      </c>
      <c r="D14" s="101">
        <v>25</v>
      </c>
      <c r="E14" s="100">
        <f t="shared" si="1"/>
        <v>960.3174603174602</v>
      </c>
      <c r="F14" s="18">
        <f t="shared" si="2"/>
        <v>10</v>
      </c>
      <c r="G14" s="101">
        <v>390</v>
      </c>
      <c r="H14" s="100">
        <f t="shared" si="3"/>
        <v>380.9523809523809</v>
      </c>
      <c r="I14" s="18">
        <f t="shared" si="4"/>
        <v>14</v>
      </c>
      <c r="J14" s="100">
        <f t="shared" si="5"/>
        <v>1341.2698412698412</v>
      </c>
      <c r="K14" s="18">
        <f t="shared" si="6"/>
        <v>12</v>
      </c>
      <c r="L14" s="171"/>
    </row>
    <row r="15" spans="1:12" ht="25.5">
      <c r="A15" s="98">
        <f t="shared" si="0"/>
        <v>13</v>
      </c>
      <c r="B15" s="58" t="s">
        <v>96</v>
      </c>
      <c r="C15" s="122" t="s">
        <v>131</v>
      </c>
      <c r="D15" s="101">
        <v>0</v>
      </c>
      <c r="E15" s="100">
        <f t="shared" si="1"/>
        <v>1000</v>
      </c>
      <c r="F15" s="18">
        <f t="shared" si="2"/>
        <v>1</v>
      </c>
      <c r="G15" s="101">
        <v>470</v>
      </c>
      <c r="H15" s="100">
        <f t="shared" si="3"/>
        <v>253.96825396825395</v>
      </c>
      <c r="I15" s="18">
        <f t="shared" si="4"/>
        <v>17</v>
      </c>
      <c r="J15" s="100">
        <f t="shared" si="5"/>
        <v>1253.968253968254</v>
      </c>
      <c r="K15" s="18">
        <f t="shared" si="6"/>
        <v>13</v>
      </c>
      <c r="L15" s="171"/>
    </row>
    <row r="16" spans="1:12" ht="25.5">
      <c r="A16" s="18">
        <f t="shared" si="0"/>
        <v>14</v>
      </c>
      <c r="B16" s="41" t="s">
        <v>101</v>
      </c>
      <c r="C16" s="71" t="s">
        <v>32</v>
      </c>
      <c r="D16" s="16">
        <v>285</v>
      </c>
      <c r="E16" s="100">
        <f t="shared" si="1"/>
        <v>547.6190476190476</v>
      </c>
      <c r="F16" s="18">
        <f t="shared" si="2"/>
        <v>17</v>
      </c>
      <c r="G16" s="101">
        <v>235</v>
      </c>
      <c r="H16" s="100">
        <f t="shared" si="3"/>
        <v>626.984126984127</v>
      </c>
      <c r="I16" s="18">
        <f t="shared" si="4"/>
        <v>11</v>
      </c>
      <c r="J16" s="100">
        <f t="shared" si="5"/>
        <v>1174.6031746031745</v>
      </c>
      <c r="K16" s="18">
        <f t="shared" si="6"/>
        <v>14</v>
      </c>
      <c r="L16" s="171"/>
    </row>
    <row r="17" spans="1:12" ht="25.5">
      <c r="A17" s="98">
        <f t="shared" si="0"/>
        <v>15</v>
      </c>
      <c r="B17" s="58" t="s">
        <v>92</v>
      </c>
      <c r="C17" s="122" t="s">
        <v>83</v>
      </c>
      <c r="D17" s="99">
        <v>265</v>
      </c>
      <c r="E17" s="100">
        <f t="shared" si="1"/>
        <v>579.3650793650793</v>
      </c>
      <c r="F17" s="18">
        <f t="shared" si="2"/>
        <v>15</v>
      </c>
      <c r="G17" s="101">
        <v>440</v>
      </c>
      <c r="H17" s="100">
        <f t="shared" si="3"/>
        <v>301.58730158730157</v>
      </c>
      <c r="I17" s="18">
        <f t="shared" si="4"/>
        <v>16</v>
      </c>
      <c r="J17" s="100">
        <f t="shared" si="5"/>
        <v>880.9523809523808</v>
      </c>
      <c r="K17" s="18">
        <f t="shared" si="6"/>
        <v>15</v>
      </c>
      <c r="L17" s="171"/>
    </row>
    <row r="18" spans="1:12" ht="25.5">
      <c r="A18" s="98">
        <f t="shared" si="0"/>
        <v>16</v>
      </c>
      <c r="B18" s="58" t="s">
        <v>87</v>
      </c>
      <c r="C18" s="122" t="s">
        <v>84</v>
      </c>
      <c r="D18" s="101">
        <v>140</v>
      </c>
      <c r="E18" s="100">
        <f t="shared" si="1"/>
        <v>777.7777777777777</v>
      </c>
      <c r="F18" s="18">
        <f t="shared" si="2"/>
        <v>14</v>
      </c>
      <c r="G18" s="101">
        <v>570</v>
      </c>
      <c r="H18" s="100">
        <f t="shared" si="3"/>
        <v>95.23809523809523</v>
      </c>
      <c r="I18" s="18">
        <f t="shared" si="4"/>
        <v>19</v>
      </c>
      <c r="J18" s="100">
        <f t="shared" si="5"/>
        <v>873.0158730158729</v>
      </c>
      <c r="K18" s="18">
        <f t="shared" si="6"/>
        <v>16</v>
      </c>
      <c r="L18" s="171"/>
    </row>
    <row r="19" spans="1:12" ht="38.25">
      <c r="A19" s="98">
        <f t="shared" si="0"/>
        <v>17</v>
      </c>
      <c r="B19" s="58" t="s">
        <v>95</v>
      </c>
      <c r="C19" s="122" t="s">
        <v>83</v>
      </c>
      <c r="D19" s="101">
        <v>135</v>
      </c>
      <c r="E19" s="100">
        <f t="shared" si="1"/>
        <v>785.7142857142857</v>
      </c>
      <c r="F19" s="18">
        <f t="shared" si="2"/>
        <v>13</v>
      </c>
      <c r="G19" s="101">
        <v>750</v>
      </c>
      <c r="H19" s="100">
        <f t="shared" si="3"/>
        <v>1</v>
      </c>
      <c r="I19" s="18">
        <f t="shared" si="4"/>
        <v>22</v>
      </c>
      <c r="J19" s="100">
        <f t="shared" si="5"/>
        <v>786.7142857142857</v>
      </c>
      <c r="K19" s="18">
        <f t="shared" si="6"/>
        <v>17</v>
      </c>
      <c r="L19" s="171"/>
    </row>
    <row r="20" spans="1:12" ht="25.5">
      <c r="A20" s="98">
        <f t="shared" si="0"/>
        <v>18</v>
      </c>
      <c r="B20" s="58" t="s">
        <v>110</v>
      </c>
      <c r="C20" s="122" t="s">
        <v>111</v>
      </c>
      <c r="D20" s="101">
        <v>640</v>
      </c>
      <c r="E20" s="100">
        <f t="shared" si="1"/>
        <v>1</v>
      </c>
      <c r="F20" s="18">
        <f t="shared" si="2"/>
        <v>20</v>
      </c>
      <c r="G20" s="101">
        <v>160</v>
      </c>
      <c r="H20" s="100">
        <f t="shared" si="3"/>
        <v>746.031746031746</v>
      </c>
      <c r="I20" s="18">
        <f t="shared" si="4"/>
        <v>8</v>
      </c>
      <c r="J20" s="100">
        <f t="shared" si="5"/>
        <v>747.031746031746</v>
      </c>
      <c r="K20" s="18">
        <f t="shared" si="6"/>
        <v>18</v>
      </c>
      <c r="L20" s="171"/>
    </row>
    <row r="21" spans="1:12" ht="38.25">
      <c r="A21" s="98">
        <f t="shared" si="0"/>
        <v>19</v>
      </c>
      <c r="B21" s="58" t="s">
        <v>98</v>
      </c>
      <c r="C21" s="41" t="s">
        <v>75</v>
      </c>
      <c r="D21" s="102">
        <v>360</v>
      </c>
      <c r="E21" s="100">
        <f t="shared" si="1"/>
        <v>428.57142857142856</v>
      </c>
      <c r="F21" s="18">
        <f t="shared" si="2"/>
        <v>18</v>
      </c>
      <c r="G21" s="101">
        <v>505</v>
      </c>
      <c r="H21" s="100">
        <f t="shared" si="3"/>
        <v>198.4126984126984</v>
      </c>
      <c r="I21" s="18">
        <f t="shared" si="4"/>
        <v>18</v>
      </c>
      <c r="J21" s="100">
        <f t="shared" si="5"/>
        <v>626.984126984127</v>
      </c>
      <c r="K21" s="18">
        <f t="shared" si="6"/>
        <v>19</v>
      </c>
      <c r="L21" s="171"/>
    </row>
    <row r="22" spans="1:12" ht="25.5">
      <c r="A22" s="98">
        <f t="shared" si="0"/>
        <v>20</v>
      </c>
      <c r="B22" s="58" t="s">
        <v>108</v>
      </c>
      <c r="C22" s="122" t="s">
        <v>106</v>
      </c>
      <c r="D22" s="101">
        <v>265</v>
      </c>
      <c r="E22" s="100">
        <f t="shared" si="1"/>
        <v>579.3650793650793</v>
      </c>
      <c r="F22" s="18">
        <f t="shared" si="2"/>
        <v>15</v>
      </c>
      <c r="G22" s="101">
        <v>625</v>
      </c>
      <c r="H22" s="100">
        <f t="shared" si="3"/>
        <v>7.936507936507936</v>
      </c>
      <c r="I22" s="18">
        <f t="shared" si="4"/>
        <v>21</v>
      </c>
      <c r="J22" s="100">
        <f t="shared" si="5"/>
        <v>587.3015873015872</v>
      </c>
      <c r="K22" s="18">
        <f t="shared" si="6"/>
        <v>20</v>
      </c>
      <c r="L22" s="171"/>
    </row>
    <row r="23" spans="1:12" ht="38.25">
      <c r="A23" s="128">
        <f t="shared" si="0"/>
        <v>21</v>
      </c>
      <c r="B23" s="129" t="s">
        <v>99</v>
      </c>
      <c r="C23" s="41" t="s">
        <v>75</v>
      </c>
      <c r="D23" s="99">
        <v>700</v>
      </c>
      <c r="E23" s="100">
        <f t="shared" si="1"/>
        <v>1</v>
      </c>
      <c r="F23" s="18">
        <f t="shared" si="2"/>
        <v>20</v>
      </c>
      <c r="G23" s="101">
        <v>410</v>
      </c>
      <c r="H23" s="100">
        <f t="shared" si="3"/>
        <v>349.20634920634916</v>
      </c>
      <c r="I23" s="18">
        <f t="shared" si="4"/>
        <v>15</v>
      </c>
      <c r="J23" s="100">
        <f t="shared" si="5"/>
        <v>350.20634920634916</v>
      </c>
      <c r="K23" s="18">
        <f t="shared" si="6"/>
        <v>21</v>
      </c>
      <c r="L23" s="171"/>
    </row>
    <row r="24" spans="1:12" ht="25.5">
      <c r="A24" s="98">
        <f t="shared" si="0"/>
        <v>22</v>
      </c>
      <c r="B24" s="58" t="s">
        <v>107</v>
      </c>
      <c r="C24" s="122" t="s">
        <v>106</v>
      </c>
      <c r="D24" s="101">
        <v>690</v>
      </c>
      <c r="E24" s="100">
        <f t="shared" si="1"/>
        <v>1</v>
      </c>
      <c r="F24" s="18">
        <f t="shared" si="2"/>
        <v>20</v>
      </c>
      <c r="G24" s="101">
        <v>595</v>
      </c>
      <c r="H24" s="100">
        <f t="shared" si="3"/>
        <v>55.55555555555555</v>
      </c>
      <c r="I24" s="18">
        <f t="shared" si="4"/>
        <v>20</v>
      </c>
      <c r="J24" s="100">
        <f t="shared" si="5"/>
        <v>56.55555555555555</v>
      </c>
      <c r="K24" s="18">
        <f t="shared" si="6"/>
        <v>22</v>
      </c>
      <c r="L24" s="171"/>
    </row>
    <row r="25" spans="1:11" ht="38.25">
      <c r="A25" s="98" t="str">
        <f aca="true" t="shared" si="7" ref="A25:A32">K25</f>
        <v>PK</v>
      </c>
      <c r="B25" s="41" t="s">
        <v>153</v>
      </c>
      <c r="C25" s="54" t="s">
        <v>134</v>
      </c>
      <c r="D25" s="42">
        <v>385</v>
      </c>
      <c r="E25" s="42" t="s">
        <v>44</v>
      </c>
      <c r="F25" s="42" t="s">
        <v>44</v>
      </c>
      <c r="G25" s="42" t="s">
        <v>154</v>
      </c>
      <c r="H25" s="42" t="s">
        <v>154</v>
      </c>
      <c r="I25" s="42" t="s">
        <v>154</v>
      </c>
      <c r="J25" s="42" t="s">
        <v>44</v>
      </c>
      <c r="K25" s="42" t="s">
        <v>44</v>
      </c>
    </row>
    <row r="26" spans="1:11" ht="25.5">
      <c r="A26" s="98" t="str">
        <f t="shared" si="7"/>
        <v>PK</v>
      </c>
      <c r="B26" s="41" t="s">
        <v>155</v>
      </c>
      <c r="C26" s="122" t="s">
        <v>84</v>
      </c>
      <c r="D26" s="42">
        <v>380</v>
      </c>
      <c r="E26" s="42" t="s">
        <v>44</v>
      </c>
      <c r="F26" s="42" t="s">
        <v>44</v>
      </c>
      <c r="G26" s="42" t="s">
        <v>154</v>
      </c>
      <c r="H26" s="42" t="s">
        <v>154</v>
      </c>
      <c r="I26" s="42" t="s">
        <v>154</v>
      </c>
      <c r="J26" s="42" t="s">
        <v>44</v>
      </c>
      <c r="K26" s="42" t="s">
        <v>44</v>
      </c>
    </row>
    <row r="27" spans="1:11" ht="25.5">
      <c r="A27" s="98" t="str">
        <f t="shared" si="7"/>
        <v>PK</v>
      </c>
      <c r="B27" s="41" t="s">
        <v>156</v>
      </c>
      <c r="C27" s="122" t="s">
        <v>84</v>
      </c>
      <c r="D27" s="42">
        <v>25</v>
      </c>
      <c r="E27" s="42" t="s">
        <v>44</v>
      </c>
      <c r="F27" s="42" t="s">
        <v>44</v>
      </c>
      <c r="G27" s="42" t="s">
        <v>154</v>
      </c>
      <c r="H27" s="42" t="s">
        <v>154</v>
      </c>
      <c r="I27" s="42" t="s">
        <v>154</v>
      </c>
      <c r="J27" s="42" t="s">
        <v>44</v>
      </c>
      <c r="K27" s="42" t="s">
        <v>44</v>
      </c>
    </row>
    <row r="28" spans="1:11" ht="25.5">
      <c r="A28" s="98" t="str">
        <f t="shared" si="7"/>
        <v>PK</v>
      </c>
      <c r="B28" s="41" t="s">
        <v>157</v>
      </c>
      <c r="C28" s="54" t="s">
        <v>134</v>
      </c>
      <c r="D28" s="42">
        <v>470</v>
      </c>
      <c r="E28" s="42" t="s">
        <v>44</v>
      </c>
      <c r="F28" s="42" t="s">
        <v>44</v>
      </c>
      <c r="G28" s="42" t="s">
        <v>154</v>
      </c>
      <c r="H28" s="42" t="s">
        <v>154</v>
      </c>
      <c r="I28" s="42" t="s">
        <v>154</v>
      </c>
      <c r="J28" s="42" t="s">
        <v>44</v>
      </c>
      <c r="K28" s="42" t="s">
        <v>44</v>
      </c>
    </row>
    <row r="29" spans="1:11" ht="38.25">
      <c r="A29" s="98" t="str">
        <f t="shared" si="7"/>
        <v>PK</v>
      </c>
      <c r="B29" s="41" t="s">
        <v>158</v>
      </c>
      <c r="C29" s="54" t="s">
        <v>134</v>
      </c>
      <c r="D29" s="42">
        <v>525</v>
      </c>
      <c r="E29" s="42" t="s">
        <v>44</v>
      </c>
      <c r="F29" s="42" t="s">
        <v>44</v>
      </c>
      <c r="G29" s="42" t="s">
        <v>154</v>
      </c>
      <c r="H29" s="42" t="s">
        <v>154</v>
      </c>
      <c r="I29" s="42" t="s">
        <v>154</v>
      </c>
      <c r="J29" s="42" t="s">
        <v>44</v>
      </c>
      <c r="K29" s="42" t="s">
        <v>44</v>
      </c>
    </row>
    <row r="30" spans="1:11" ht="25.5">
      <c r="A30" s="98" t="str">
        <f t="shared" si="7"/>
        <v>PK</v>
      </c>
      <c r="B30" s="41" t="s">
        <v>159</v>
      </c>
      <c r="C30" s="54" t="s">
        <v>150</v>
      </c>
      <c r="D30" s="42">
        <v>165</v>
      </c>
      <c r="E30" s="42" t="s">
        <v>44</v>
      </c>
      <c r="F30" s="42" t="s">
        <v>44</v>
      </c>
      <c r="G30" s="42" t="s">
        <v>154</v>
      </c>
      <c r="H30" s="42" t="s">
        <v>154</v>
      </c>
      <c r="I30" s="42" t="s">
        <v>154</v>
      </c>
      <c r="J30" s="42" t="s">
        <v>44</v>
      </c>
      <c r="K30" s="42" t="s">
        <v>44</v>
      </c>
    </row>
    <row r="31" spans="1:11" ht="38.25">
      <c r="A31" s="98" t="str">
        <f t="shared" si="7"/>
        <v>PK</v>
      </c>
      <c r="B31" s="41" t="s">
        <v>160</v>
      </c>
      <c r="C31" s="54" t="s">
        <v>134</v>
      </c>
      <c r="D31" s="42">
        <v>435</v>
      </c>
      <c r="E31" s="42" t="s">
        <v>44</v>
      </c>
      <c r="F31" s="42" t="s">
        <v>44</v>
      </c>
      <c r="G31" s="42" t="s">
        <v>154</v>
      </c>
      <c r="H31" s="42" t="s">
        <v>154</v>
      </c>
      <c r="I31" s="42" t="s">
        <v>154</v>
      </c>
      <c r="J31" s="42" t="s">
        <v>44</v>
      </c>
      <c r="K31" s="42" t="s">
        <v>44</v>
      </c>
    </row>
    <row r="32" spans="1:11" ht="38.25">
      <c r="A32" s="98" t="str">
        <f t="shared" si="7"/>
        <v>PK</v>
      </c>
      <c r="B32" s="41" t="s">
        <v>161</v>
      </c>
      <c r="C32" s="54" t="s">
        <v>134</v>
      </c>
      <c r="D32" s="42">
        <v>475</v>
      </c>
      <c r="E32" s="42" t="s">
        <v>44</v>
      </c>
      <c r="F32" s="42" t="s">
        <v>44</v>
      </c>
      <c r="G32" s="42" t="s">
        <v>154</v>
      </c>
      <c r="H32" s="42" t="s">
        <v>154</v>
      </c>
      <c r="I32" s="42" t="s">
        <v>154</v>
      </c>
      <c r="J32" s="42" t="s">
        <v>44</v>
      </c>
      <c r="K32" s="42" t="s">
        <v>44</v>
      </c>
    </row>
  </sheetData>
  <sheetProtection/>
  <mergeCells count="6">
    <mergeCell ref="G1:I1"/>
    <mergeCell ref="J1:K1"/>
    <mergeCell ref="A1:A2"/>
    <mergeCell ref="B1:B2"/>
    <mergeCell ref="C1:C2"/>
    <mergeCell ref="D1:F1"/>
  </mergeCells>
  <printOptions horizontalCentered="1"/>
  <pageMargins left="0.5511811023622047" right="0.5905511811023623" top="0.59" bottom="0.5118110236220472" header="0.28" footer="0.5118110236220472"/>
  <pageSetup fitToHeight="1" fitToWidth="1" horizontalDpi="300" verticalDpi="300" orientation="portrait" paperSize="9" scale="81" r:id="rId1"/>
  <headerFooter alignWithMargins="0">
    <oddHeader>&amp;CXVII InO PTSM Zgorzelec 2014
Kategoria  TD</oddHeader>
  </headerFooter>
  <colBreaks count="1" manualBreakCount="1">
    <brk id="12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B28" sqref="B28"/>
    </sheetView>
  </sheetViews>
  <sheetFormatPr defaultColWidth="9.00390625" defaultRowHeight="12.75"/>
  <cols>
    <col min="11" max="14" width="0" style="0" hidden="1" customWidth="1"/>
  </cols>
  <sheetData>
    <row r="1" spans="1:14" ht="12.75">
      <c r="A1" s="157" t="s">
        <v>26</v>
      </c>
      <c r="B1" s="157"/>
      <c r="C1" s="161" t="s">
        <v>3</v>
      </c>
      <c r="D1" s="162"/>
      <c r="E1" s="163" t="s">
        <v>4</v>
      </c>
      <c r="F1" s="164"/>
      <c r="G1" s="165" t="s">
        <v>19</v>
      </c>
      <c r="H1" s="166"/>
      <c r="I1" s="167" t="s">
        <v>20</v>
      </c>
      <c r="J1" s="168"/>
      <c r="K1" s="158" t="s">
        <v>22</v>
      </c>
      <c r="L1" s="159"/>
      <c r="M1" s="160" t="s">
        <v>25</v>
      </c>
      <c r="N1" s="160"/>
    </row>
    <row r="2" spans="1:14" ht="12.75">
      <c r="A2" s="82" t="s">
        <v>5</v>
      </c>
      <c r="B2" s="82">
        <v>990</v>
      </c>
      <c r="C2" s="68" t="s">
        <v>5</v>
      </c>
      <c r="D2" s="68">
        <v>1080</v>
      </c>
      <c r="E2" s="103" t="s">
        <v>5</v>
      </c>
      <c r="F2" s="103">
        <v>630</v>
      </c>
      <c r="G2" s="45" t="s">
        <v>5</v>
      </c>
      <c r="H2" s="45">
        <v>750</v>
      </c>
      <c r="I2" s="46" t="s">
        <v>5</v>
      </c>
      <c r="J2" s="46">
        <v>630</v>
      </c>
      <c r="K2" s="47" t="s">
        <v>5</v>
      </c>
      <c r="L2" s="47"/>
      <c r="M2" s="68" t="s">
        <v>5</v>
      </c>
      <c r="N2" s="68"/>
    </row>
    <row r="3" spans="1:14" ht="12.75">
      <c r="A3" s="82" t="s">
        <v>6</v>
      </c>
      <c r="B3" s="82">
        <v>900</v>
      </c>
      <c r="C3" s="68" t="s">
        <v>6</v>
      </c>
      <c r="D3" s="68">
        <v>990</v>
      </c>
      <c r="E3" s="103" t="s">
        <v>6</v>
      </c>
      <c r="F3" s="103">
        <v>810</v>
      </c>
      <c r="G3" s="45" t="s">
        <v>6</v>
      </c>
      <c r="H3" s="45">
        <v>810</v>
      </c>
      <c r="I3" s="46" t="s">
        <v>6</v>
      </c>
      <c r="J3" s="46">
        <v>630</v>
      </c>
      <c r="K3" s="47"/>
      <c r="L3" s="47"/>
      <c r="M3" s="68"/>
      <c r="N3" s="68"/>
    </row>
    <row r="4" spans="1:14" ht="12.75" hidden="1">
      <c r="A4" s="82" t="s">
        <v>7</v>
      </c>
      <c r="B4" s="82"/>
      <c r="C4" s="43" t="s">
        <v>7</v>
      </c>
      <c r="D4" s="43"/>
      <c r="E4" s="44" t="s">
        <v>7</v>
      </c>
      <c r="F4" s="44"/>
      <c r="G4" s="45" t="s">
        <v>7</v>
      </c>
      <c r="H4" s="45"/>
      <c r="I4" s="46" t="s">
        <v>7</v>
      </c>
      <c r="J4" s="46"/>
      <c r="K4" s="47"/>
      <c r="L4" s="47"/>
      <c r="M4" s="68"/>
      <c r="N4" s="68"/>
    </row>
    <row r="5" spans="1:14" ht="12.75" hidden="1">
      <c r="A5" s="82" t="s">
        <v>8</v>
      </c>
      <c r="B5" s="82"/>
      <c r="C5" s="43" t="s">
        <v>8</v>
      </c>
      <c r="D5" s="43"/>
      <c r="E5" s="44" t="s">
        <v>8</v>
      </c>
      <c r="F5" s="44"/>
      <c r="G5" s="45" t="s">
        <v>8</v>
      </c>
      <c r="H5" s="45"/>
      <c r="I5" s="46" t="s">
        <v>8</v>
      </c>
      <c r="J5" s="46"/>
      <c r="K5" s="47"/>
      <c r="L5" s="47"/>
      <c r="M5" s="68"/>
      <c r="N5" s="68"/>
    </row>
  </sheetData>
  <sheetProtection/>
  <mergeCells count="7">
    <mergeCell ref="A1:B1"/>
    <mergeCell ref="K1:L1"/>
    <mergeCell ref="M1:N1"/>
    <mergeCell ref="C1:D1"/>
    <mergeCell ref="E1:F1"/>
    <mergeCell ref="G1:H1"/>
    <mergeCell ref="I1:J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24.125" style="0" bestFit="1" customWidth="1"/>
    <col min="2" max="2" width="31.25390625" style="0" bestFit="1" customWidth="1"/>
    <col min="3" max="3" width="6.625" style="0" bestFit="1" customWidth="1"/>
  </cols>
  <sheetData>
    <row r="1" spans="1:3" ht="25.5" customHeight="1">
      <c r="A1" s="169" t="s">
        <v>58</v>
      </c>
      <c r="B1" s="169" t="s">
        <v>2</v>
      </c>
      <c r="C1" s="11" t="s">
        <v>9</v>
      </c>
    </row>
    <row r="2" spans="1:3" ht="42" customHeight="1">
      <c r="A2" s="170"/>
      <c r="B2" s="170"/>
      <c r="C2" s="37" t="s">
        <v>17</v>
      </c>
    </row>
    <row r="3" spans="1:3" ht="12.75">
      <c r="A3" s="41" t="s">
        <v>132</v>
      </c>
      <c r="B3" s="48" t="s">
        <v>70</v>
      </c>
      <c r="C3" s="42">
        <v>0</v>
      </c>
    </row>
    <row r="4" spans="1:3" ht="12.75">
      <c r="A4" s="13" t="s">
        <v>88</v>
      </c>
      <c r="B4" s="122" t="s">
        <v>84</v>
      </c>
      <c r="C4" s="42">
        <v>0</v>
      </c>
    </row>
    <row r="5" spans="1:3" ht="12.75">
      <c r="A5" s="70" t="s">
        <v>89</v>
      </c>
      <c r="B5" s="122" t="s">
        <v>84</v>
      </c>
      <c r="C5" s="42">
        <v>0</v>
      </c>
    </row>
    <row r="6" spans="1:3" ht="12.75">
      <c r="A6" s="59" t="s">
        <v>90</v>
      </c>
      <c r="B6" s="122" t="s">
        <v>84</v>
      </c>
      <c r="C6" s="42">
        <v>0</v>
      </c>
    </row>
    <row r="7" spans="1:3" ht="12.75">
      <c r="A7" s="59" t="s">
        <v>91</v>
      </c>
      <c r="B7" s="122" t="s">
        <v>84</v>
      </c>
      <c r="C7" s="42">
        <v>0</v>
      </c>
    </row>
    <row r="8" spans="1:3" ht="12.75" hidden="1">
      <c r="A8" s="59"/>
      <c r="B8" s="48"/>
      <c r="C8" s="42">
        <v>0</v>
      </c>
    </row>
    <row r="9" spans="1:3" ht="12.75" hidden="1">
      <c r="A9" s="59"/>
      <c r="B9" s="48"/>
      <c r="C9" s="42">
        <v>0</v>
      </c>
    </row>
    <row r="10" spans="1:3" ht="12.75" hidden="1">
      <c r="A10" s="59"/>
      <c r="B10" s="48"/>
      <c r="C10" s="42">
        <v>0</v>
      </c>
    </row>
    <row r="11" spans="1:3" ht="12.75" hidden="1">
      <c r="A11" s="59"/>
      <c r="B11" s="71"/>
      <c r="C11" s="42">
        <v>0</v>
      </c>
    </row>
    <row r="12" spans="1:3" ht="12.75" hidden="1">
      <c r="A12" s="59"/>
      <c r="B12" s="71"/>
      <c r="C12" s="42">
        <v>0</v>
      </c>
    </row>
    <row r="13" spans="1:3" ht="12.75" hidden="1">
      <c r="A13" s="59"/>
      <c r="B13" s="71"/>
      <c r="C13" s="42">
        <v>0</v>
      </c>
    </row>
    <row r="14" spans="1:3" ht="12.75" hidden="1">
      <c r="A14" s="70"/>
      <c r="B14" s="108"/>
      <c r="C14" s="42">
        <v>0</v>
      </c>
    </row>
    <row r="15" spans="1:3" ht="12.75">
      <c r="A15" s="41" t="s">
        <v>133</v>
      </c>
      <c r="B15" s="48" t="s">
        <v>70</v>
      </c>
      <c r="C15" s="42">
        <v>0</v>
      </c>
    </row>
    <row r="16" spans="1:3" ht="12.75">
      <c r="A16" s="59" t="s">
        <v>152</v>
      </c>
      <c r="B16" s="59" t="s">
        <v>134</v>
      </c>
      <c r="C16" s="131">
        <v>0</v>
      </c>
    </row>
    <row r="17" spans="1:3" ht="12.75">
      <c r="A17" s="59" t="s">
        <v>135</v>
      </c>
      <c r="B17" s="59" t="s">
        <v>134</v>
      </c>
      <c r="C17" s="131">
        <v>0</v>
      </c>
    </row>
    <row r="18" spans="1:3" ht="12.75">
      <c r="A18" s="59" t="s">
        <v>136</v>
      </c>
      <c r="B18" s="59" t="s">
        <v>134</v>
      </c>
      <c r="C18" s="131">
        <v>0</v>
      </c>
    </row>
    <row r="19" spans="1:3" ht="12.75">
      <c r="A19" s="59" t="s">
        <v>137</v>
      </c>
      <c r="B19" s="59" t="s">
        <v>134</v>
      </c>
      <c r="C19" s="131">
        <v>0</v>
      </c>
    </row>
    <row r="20" spans="1:3" ht="12.75">
      <c r="A20" s="59" t="s">
        <v>138</v>
      </c>
      <c r="B20" s="59" t="s">
        <v>134</v>
      </c>
      <c r="C20" s="131">
        <v>0</v>
      </c>
    </row>
    <row r="21" spans="1:3" ht="12.75">
      <c r="A21" s="59" t="s">
        <v>139</v>
      </c>
      <c r="B21" s="59" t="s">
        <v>134</v>
      </c>
      <c r="C21" s="131">
        <v>0</v>
      </c>
    </row>
    <row r="22" spans="1:3" ht="12.75">
      <c r="A22" s="59" t="s">
        <v>140</v>
      </c>
      <c r="B22" s="59" t="s">
        <v>134</v>
      </c>
      <c r="C22" s="131">
        <v>0</v>
      </c>
    </row>
    <row r="23" spans="1:3" ht="12.75">
      <c r="A23" s="59" t="s">
        <v>141</v>
      </c>
      <c r="B23" s="59" t="s">
        <v>134</v>
      </c>
      <c r="C23" s="131">
        <v>0</v>
      </c>
    </row>
    <row r="24" spans="1:3" ht="12.75">
      <c r="A24" s="59" t="s">
        <v>142</v>
      </c>
      <c r="B24" s="59" t="s">
        <v>134</v>
      </c>
      <c r="C24" s="131">
        <v>0</v>
      </c>
    </row>
    <row r="25" spans="1:3" ht="12.75">
      <c r="A25" s="59" t="s">
        <v>143</v>
      </c>
      <c r="B25" s="59" t="s">
        <v>134</v>
      </c>
      <c r="C25" s="131">
        <v>0</v>
      </c>
    </row>
    <row r="26" spans="1:3" ht="12.75">
      <c r="A26" s="59" t="s">
        <v>144</v>
      </c>
      <c r="B26" s="59" t="s">
        <v>134</v>
      </c>
      <c r="C26" s="131">
        <v>0</v>
      </c>
    </row>
    <row r="27" spans="1:3" ht="12.75">
      <c r="A27" s="59" t="s">
        <v>145</v>
      </c>
      <c r="B27" s="59" t="s">
        <v>134</v>
      </c>
      <c r="C27" s="131">
        <v>0</v>
      </c>
    </row>
    <row r="28" spans="1:3" ht="12.75">
      <c r="A28" s="59" t="s">
        <v>146</v>
      </c>
      <c r="B28" s="59" t="s">
        <v>134</v>
      </c>
      <c r="C28" s="131">
        <v>0</v>
      </c>
    </row>
    <row r="29" spans="1:3" ht="12.75">
      <c r="A29" s="59" t="s">
        <v>147</v>
      </c>
      <c r="B29" s="59" t="s">
        <v>134</v>
      </c>
      <c r="C29" s="131">
        <v>0</v>
      </c>
    </row>
    <row r="30" spans="1:3" ht="12.75">
      <c r="A30" s="59" t="s">
        <v>148</v>
      </c>
      <c r="B30" s="59" t="s">
        <v>134</v>
      </c>
      <c r="C30" s="131">
        <v>0</v>
      </c>
    </row>
    <row r="31" spans="1:3" ht="12.75">
      <c r="A31" s="59" t="s">
        <v>149</v>
      </c>
      <c r="B31" s="59" t="s">
        <v>150</v>
      </c>
      <c r="C31" s="131">
        <v>0</v>
      </c>
    </row>
    <row r="32" spans="1:3" ht="12.75">
      <c r="A32" s="59" t="s">
        <v>151</v>
      </c>
      <c r="B32" s="59" t="s">
        <v>150</v>
      </c>
      <c r="C32" s="131">
        <v>0</v>
      </c>
    </row>
  </sheetData>
  <sheetProtection/>
  <mergeCells count="2">
    <mergeCell ref="A1:A2"/>
    <mergeCell ref="B1:B2"/>
  </mergeCells>
  <printOptions horizontalCentered="1"/>
  <pageMargins left="0.7874015748031497" right="0.7874015748031497" top="1.01" bottom="0.49" header="0.57" footer="0.49"/>
  <pageSetup horizontalDpi="300" verticalDpi="300" orientation="portrait" paperSize="9" r:id="rId1"/>
  <headerFooter alignWithMargins="0">
    <oddHeader>&amp;CXVII InO PTSM Zgorzelec 2014
KATEGORIA  TP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view="pageLayout" workbookViewId="0" topLeftCell="A7">
      <selection activeCell="C22" sqref="C22"/>
    </sheetView>
  </sheetViews>
  <sheetFormatPr defaultColWidth="9.00390625" defaultRowHeight="12.75"/>
  <cols>
    <col min="1" max="1" width="5.00390625" style="0" customWidth="1"/>
    <col min="2" max="2" width="23.375" style="0" customWidth="1"/>
    <col min="3" max="3" width="21.25390625" style="0" customWidth="1"/>
    <col min="4" max="4" width="8.875" style="0" customWidth="1"/>
  </cols>
  <sheetData>
    <row r="1" spans="1:4" ht="12.75">
      <c r="A1" s="120" t="s">
        <v>0</v>
      </c>
      <c r="B1" s="151" t="s">
        <v>1</v>
      </c>
      <c r="C1" s="151" t="s">
        <v>2</v>
      </c>
      <c r="D1" s="11" t="s">
        <v>9</v>
      </c>
    </row>
    <row r="2" spans="1:4" ht="36.75">
      <c r="A2" s="121"/>
      <c r="B2" s="121"/>
      <c r="C2" s="121"/>
      <c r="D2" s="37" t="s">
        <v>17</v>
      </c>
    </row>
    <row r="3" spans="1:4" ht="25.5">
      <c r="A3" s="42">
        <v>1</v>
      </c>
      <c r="B3" s="41" t="s">
        <v>40</v>
      </c>
      <c r="C3" s="72" t="s">
        <v>32</v>
      </c>
      <c r="D3" s="92">
        <v>175</v>
      </c>
    </row>
    <row r="4" spans="1:4" ht="25.5">
      <c r="A4" s="42">
        <v>2</v>
      </c>
      <c r="B4" s="56" t="s">
        <v>27</v>
      </c>
      <c r="C4" s="40" t="s">
        <v>28</v>
      </c>
      <c r="D4" s="90">
        <v>290</v>
      </c>
    </row>
    <row r="5" spans="1:4" ht="25.5">
      <c r="A5" s="42">
        <v>3</v>
      </c>
      <c r="B5" s="55" t="s">
        <v>36</v>
      </c>
      <c r="C5" s="71" t="s">
        <v>39</v>
      </c>
      <c r="D5" s="92">
        <v>310</v>
      </c>
    </row>
    <row r="6" spans="1:4" ht="25.5">
      <c r="A6" s="42">
        <v>4</v>
      </c>
      <c r="B6" s="56" t="s">
        <v>42</v>
      </c>
      <c r="C6" s="72" t="s">
        <v>32</v>
      </c>
      <c r="D6" s="90">
        <v>510</v>
      </c>
    </row>
    <row r="7" spans="1:4" ht="25.5">
      <c r="A7" s="42">
        <v>5</v>
      </c>
      <c r="B7" s="58" t="s">
        <v>30</v>
      </c>
      <c r="C7" s="72" t="s">
        <v>28</v>
      </c>
      <c r="D7" s="90">
        <v>532</v>
      </c>
    </row>
    <row r="8" spans="1:4" ht="25.5">
      <c r="A8" s="42">
        <v>6</v>
      </c>
      <c r="B8" s="55" t="s">
        <v>29</v>
      </c>
      <c r="C8" s="71" t="s">
        <v>28</v>
      </c>
      <c r="D8" s="90">
        <v>650</v>
      </c>
    </row>
    <row r="9" spans="1:4" ht="25.5">
      <c r="A9" s="42" t="s">
        <v>44</v>
      </c>
      <c r="B9" s="41" t="s">
        <v>35</v>
      </c>
      <c r="C9" s="71" t="s">
        <v>39</v>
      </c>
      <c r="D9" s="91">
        <v>113</v>
      </c>
    </row>
    <row r="10" spans="1:4" ht="63.75">
      <c r="A10" s="42" t="s">
        <v>44</v>
      </c>
      <c r="B10" s="56" t="s">
        <v>43</v>
      </c>
      <c r="C10" s="86" t="s">
        <v>31</v>
      </c>
      <c r="D10" s="90">
        <v>305</v>
      </c>
    </row>
    <row r="11" spans="1:4" ht="25.5" customHeight="1">
      <c r="A11" s="42" t="s">
        <v>41</v>
      </c>
      <c r="B11" s="41" t="s">
        <v>45</v>
      </c>
      <c r="C11" s="71" t="s">
        <v>39</v>
      </c>
      <c r="D11" s="87" t="s">
        <v>41</v>
      </c>
    </row>
    <row r="12" spans="1:4" ht="25.5">
      <c r="A12" s="42" t="str">
        <f>IF(D12&lt;&gt;"",IF(D12="nkl","nkl",RANK(D12,D:D,1)),"")</f>
        <v>nkl</v>
      </c>
      <c r="B12" s="41" t="s">
        <v>38</v>
      </c>
      <c r="C12" s="71" t="s">
        <v>39</v>
      </c>
      <c r="D12" s="88" t="s">
        <v>41</v>
      </c>
    </row>
    <row r="13" spans="1:4" ht="25.5">
      <c r="A13" s="42" t="str">
        <f>IF(D13&lt;&gt;"",IF(D13="nkl","nkl",RANK(D13,D:D,1)),"")</f>
        <v>nkl</v>
      </c>
      <c r="B13" s="58" t="s">
        <v>33</v>
      </c>
      <c r="C13" s="71" t="s">
        <v>39</v>
      </c>
      <c r="D13" s="89" t="s">
        <v>41</v>
      </c>
    </row>
    <row r="14" spans="1:4" ht="25.5">
      <c r="A14" s="42" t="str">
        <f>IF(D14&lt;&gt;"",IF(D14="nkl","nkl",RANK(D14,D:D,1)),"")</f>
        <v>nkl</v>
      </c>
      <c r="B14" s="41" t="s">
        <v>34</v>
      </c>
      <c r="C14" s="71" t="s">
        <v>39</v>
      </c>
      <c r="D14" s="90" t="s">
        <v>41</v>
      </c>
    </row>
    <row r="15" spans="1:4" ht="25.5">
      <c r="A15" s="42" t="str">
        <f>IF(D15&lt;&gt;"",IF(D15="nkl","nkl",RANK(D15,D:D,1)),"")</f>
        <v>nkl</v>
      </c>
      <c r="B15" s="56" t="s">
        <v>37</v>
      </c>
      <c r="C15" s="71" t="s">
        <v>39</v>
      </c>
      <c r="D15" s="89" t="s">
        <v>41</v>
      </c>
    </row>
  </sheetData>
  <sheetProtection/>
  <mergeCells count="3">
    <mergeCell ref="B1:B2"/>
    <mergeCell ref="C1:C2"/>
    <mergeCell ref="A1:A2"/>
  </mergeCells>
  <printOptions horizontalCentered="1"/>
  <pageMargins left="0.7874015748031497" right="0.7874015748031497" top="0.9583333333333334" bottom="0.984251968503937" header="0.5118110236220472" footer="0.5118110236220472"/>
  <pageSetup horizontalDpi="300" verticalDpi="300" orientation="portrait" paperSize="9" r:id="rId1"/>
  <headerFooter alignWithMargins="0">
    <oddHeader>&amp;CPuchar Wagarowicza 2011
Kategoria  TN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PC</cp:lastModifiedBy>
  <cp:lastPrinted>2014-09-20T12:59:08Z</cp:lastPrinted>
  <dcterms:created xsi:type="dcterms:W3CDTF">1998-06-05T10:25:00Z</dcterms:created>
  <dcterms:modified xsi:type="dcterms:W3CDTF">2014-09-21T12:40:01Z</dcterms:modified>
  <cp:category/>
  <cp:version/>
  <cp:contentType/>
  <cp:contentStatus/>
</cp:coreProperties>
</file>